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3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4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drawings/drawing5.xml" ContentType="application/vnd.openxmlformats-officedocument.drawing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drawings/drawing6.xml" ContentType="application/vnd.openxmlformats-officedocument.drawing+xml"/>
  <Override PartName="/xl/tables/table23.xml" ContentType="application/vnd.openxmlformats-officedocument.spreadsheetml.table+xml"/>
  <Override PartName="/xl/drawings/drawing7.xml" ContentType="application/vnd.openxmlformats-officedocument.drawing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drawings/drawing8.xml" ContentType="application/vnd.openxmlformats-officedocument.drawing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z.zahradnickova\Documents\WEB MK\"/>
    </mc:Choice>
  </mc:AlternateContent>
  <xr:revisionPtr revIDLastSave="0" documentId="8_{19596249-7984-4CC1-AC8E-8211FBE6618C}" xr6:coauthVersionLast="36" xr6:coauthVersionMax="36" xr10:uidLastSave="{00000000-0000-0000-0000-000000000000}"/>
  <bookViews>
    <workbookView xWindow="0" yWindow="0" windowWidth="19200" windowHeight="7950" tabRatio="788" xr2:uid="{892B1123-AEF9-4D1C-8595-E8E0C0056F9B}"/>
  </bookViews>
  <sheets>
    <sheet name="Alternativní hudba" sheetId="22" r:id="rId1"/>
    <sheet name="Divadlo" sheetId="24" r:id="rId2"/>
    <sheet name="Klasická hudba" sheetId="26" r:id="rId3"/>
    <sheet name="Tanec a nonverbální divadlo" sheetId="25" r:id="rId4"/>
    <sheet name="Výtvarné umění" sheetId="27" r:id="rId5"/>
    <sheet name="5 X. Platformy" sheetId="23" r:id="rId6"/>
    <sheet name="Seznam" sheetId="12" r:id="rId7"/>
    <sheet name="Statistika" sheetId="20" r:id="rId8"/>
  </sheets>
  <definedNames>
    <definedName name="_xlnm._FilterDatabase" localSheetId="5" hidden="1">'5 X. Platformy'!$A$6:$G$6</definedName>
    <definedName name="_xlnm._FilterDatabase" localSheetId="0" hidden="1">'Alternativní hudba'!$A$6:$G$6</definedName>
    <definedName name="_xlnm._FilterDatabase" localSheetId="1" hidden="1">Divadlo!$A$6:$G$6</definedName>
    <definedName name="_xlnm._FilterDatabase" localSheetId="2" hidden="1">'Klasická hudba'!$A$6:$G$6</definedName>
    <definedName name="_xlnm._FilterDatabase" localSheetId="6" hidden="1">Seznam!$A$6:$G$6</definedName>
    <definedName name="_xlnm._FilterDatabase" localSheetId="3" hidden="1">'Tanec a nonverbální divadlo'!$A$6:$G$6</definedName>
    <definedName name="_xlnm._FilterDatabase" localSheetId="4" hidden="1">'Výtvarné umění'!$A$6:$G$6</definedName>
    <definedName name="_xlnm.Print_Titles" localSheetId="5">'5 X. Platformy'!$6:$6</definedName>
    <definedName name="_xlnm.Print_Titles" localSheetId="0">'Alternativní hudba'!$6:$6</definedName>
    <definedName name="_xlnm.Print_Titles" localSheetId="1">Divadlo!$6:$6</definedName>
    <definedName name="_xlnm.Print_Titles" localSheetId="2">'Klasická hudba'!$6:$6</definedName>
    <definedName name="_xlnm.Print_Titles" localSheetId="6">Seznam!$6:$6</definedName>
    <definedName name="_xlnm.Print_Titles" localSheetId="3">'Tanec a nonverbální divadlo'!$6:$6</definedName>
    <definedName name="_xlnm.Print_Titles" localSheetId="4">'Výtvarné umění'!$6:$6</definedName>
    <definedName name="_xlnm.Print_Area" localSheetId="5">'5 X. Platformy'!$A$1:$N$7</definedName>
    <definedName name="_xlnm.Print_Area" localSheetId="0">'Alternativní hudba'!$A$1:$N$28</definedName>
    <definedName name="_xlnm.Print_Area" localSheetId="1">Divadlo!$A$1:$N$50</definedName>
    <definedName name="_xlnm.Print_Area" localSheetId="2">'Klasická hudba'!$A$1:$N$28</definedName>
    <definedName name="_xlnm.Print_Area" localSheetId="6">Seznam!$A$1:$N$158</definedName>
    <definedName name="_xlnm.Print_Area" localSheetId="7">Statistika!$A$1:$G$16</definedName>
    <definedName name="_xlnm.Print_Area" localSheetId="3">'Tanec a nonverbální divadlo'!$A$1:$N$62</definedName>
    <definedName name="_xlnm.Print_Area" localSheetId="4">'Výtvarné umění'!$A$1:$N$49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0" l="1"/>
  <c r="G16" i="20" l="1"/>
  <c r="F16" i="20"/>
  <c r="E16" i="20"/>
  <c r="D16" i="20"/>
  <c r="C16" i="20"/>
  <c r="G15" i="20"/>
  <c r="F15" i="20"/>
  <c r="E15" i="20"/>
  <c r="D15" i="20"/>
  <c r="C15" i="20"/>
  <c r="G11" i="20"/>
  <c r="F11" i="20"/>
  <c r="E11" i="20"/>
  <c r="D11" i="20"/>
  <c r="F10" i="20"/>
  <c r="E10" i="20"/>
  <c r="D10" i="20"/>
  <c r="G10" i="20"/>
  <c r="C10" i="20"/>
  <c r="D9" i="20"/>
  <c r="B9" i="20" s="1"/>
  <c r="E9" i="20"/>
  <c r="G9" i="20"/>
  <c r="F9" i="20"/>
  <c r="C9" i="20"/>
  <c r="F49" i="27"/>
  <c r="F7" i="26"/>
  <c r="F61" i="25"/>
  <c r="F62" i="25"/>
  <c r="F7" i="23"/>
  <c r="C11" i="20" l="1"/>
  <c r="B11" i="20" l="1"/>
  <c r="B10" i="20"/>
  <c r="B16" i="20"/>
</calcChain>
</file>

<file path=xl/sharedStrings.xml><?xml version="1.0" encoding="utf-8"?>
<sst xmlns="http://schemas.openxmlformats.org/spreadsheetml/2006/main" count="1333" uniqueCount="462">
  <si>
    <t>Registrační číslo</t>
  </si>
  <si>
    <t>Žadatel</t>
  </si>
  <si>
    <t>Požadovaná dotace</t>
  </si>
  <si>
    <t>Návrh dotace</t>
  </si>
  <si>
    <t>1.</t>
  </si>
  <si>
    <t>2.</t>
  </si>
  <si>
    <t>3.</t>
  </si>
  <si>
    <t>4.</t>
  </si>
  <si>
    <t>5.</t>
  </si>
  <si>
    <t>6.</t>
  </si>
  <si>
    <t>7.</t>
  </si>
  <si>
    <t>8.</t>
  </si>
  <si>
    <t>0214000045</t>
  </si>
  <si>
    <t>Institut nové a experimentální hudby - Ostravské dny 2023</t>
  </si>
  <si>
    <t>Ostravské centrum nové hudby, z.s.</t>
  </si>
  <si>
    <t>0214000055</t>
  </si>
  <si>
    <t>Umělecké rezidence ve Studiu ALTA v roce 2023</t>
  </si>
  <si>
    <t>ALT@RT z.ú.</t>
  </si>
  <si>
    <t>0214000036</t>
  </si>
  <si>
    <t>Rezidenční hudební program Paláce Akropolis</t>
  </si>
  <si>
    <t>ART FRAME PALÁC AKROPOLIS s.r.o.</t>
  </si>
  <si>
    <t>0214000146</t>
  </si>
  <si>
    <t>SYNAPSE KNOWLEDGE 2023</t>
  </si>
  <si>
    <t>MeetFactory o.p.s.</t>
  </si>
  <si>
    <t>0214000017</t>
  </si>
  <si>
    <t>Be Part of Lake of Perseverance</t>
  </si>
  <si>
    <t>BPART z.s.</t>
  </si>
  <si>
    <t>0214000052</t>
  </si>
  <si>
    <t>Konference AND ČR a EAIPA</t>
  </si>
  <si>
    <t>Asociace nezávislých divadel ČR, z.s.</t>
  </si>
  <si>
    <t>0214000064</t>
  </si>
  <si>
    <t>AIRinCOK 2023</t>
  </si>
  <si>
    <t>Centrum pro otevřenou kulturu, příspěvková organizace</t>
  </si>
  <si>
    <t>0214000161</t>
  </si>
  <si>
    <t>Workshop Immerse performing 2023</t>
  </si>
  <si>
    <t>Farma v jeskyni z.s.</t>
  </si>
  <si>
    <t>0214000127</t>
  </si>
  <si>
    <t>BERG 2023</t>
  </si>
  <si>
    <t>Orchestr Berg, z.s.</t>
  </si>
  <si>
    <t>0214000042</t>
  </si>
  <si>
    <t>Booster</t>
  </si>
  <si>
    <t>Cirk La Putyka, o.p.s.</t>
  </si>
  <si>
    <t>0214000018</t>
  </si>
  <si>
    <t>Instituce v instituci – Klima v instituci – Zvíře v instituci</t>
  </si>
  <si>
    <t>PLATO Ostrava, příspěvková organizace</t>
  </si>
  <si>
    <t>0214000128</t>
  </si>
  <si>
    <t>Trondheim - Chomutov - Praha</t>
  </si>
  <si>
    <t>CIRQUEON, z.ú.</t>
  </si>
  <si>
    <t>0214000016</t>
  </si>
  <si>
    <t>A-I-R 2023</t>
  </si>
  <si>
    <t>rezi.dance v lese z.s.</t>
  </si>
  <si>
    <t>0214000027</t>
  </si>
  <si>
    <t>Program na podporu tvůrčích a manažerských rezidenčních pobytů ART-IN-RES 2023</t>
  </si>
  <si>
    <t>Nová síť z.s.</t>
  </si>
  <si>
    <t>0214000103</t>
  </si>
  <si>
    <t>42+PEOPLE 2023</t>
  </si>
  <si>
    <t>420PEOPLE z.ú.</t>
  </si>
  <si>
    <t>0214000096</t>
  </si>
  <si>
    <t>Mezinárodní rezidenční program MeetFactory 2023</t>
  </si>
  <si>
    <t>0214000023</t>
  </si>
  <si>
    <t>Rezidence Krenovka</t>
  </si>
  <si>
    <t>Tanec Praha z.ú.</t>
  </si>
  <si>
    <t>0214000097</t>
  </si>
  <si>
    <t xml:space="preserve">Culture Get-Together 2023 - konference o spolupráci v kultuře </t>
  </si>
  <si>
    <t>0214000102</t>
  </si>
  <si>
    <t>Rešerše specifik vztahu Generace Z a divadla</t>
  </si>
  <si>
    <t>Divadlo Archa o.p.s.</t>
  </si>
  <si>
    <t>0214000022</t>
  </si>
  <si>
    <t>XXXV. Mezinárodní kytarové kurzy s koncerty Mikulov 2023</t>
  </si>
  <si>
    <t>Kytarový festival Mikulov / Guitar Festival Mikulov, z.s.</t>
  </si>
  <si>
    <t>0214000011</t>
  </si>
  <si>
    <t>Galerie XY - NOONSPHERE &amp; The Hands of my Mothers</t>
  </si>
  <si>
    <t>DW7, o.p.s.</t>
  </si>
  <si>
    <t>0214000088</t>
  </si>
  <si>
    <t>MOVE</t>
  </si>
  <si>
    <t>Temporary Collective z.s.</t>
  </si>
  <si>
    <t>0214000099</t>
  </si>
  <si>
    <t>Mezinárodní mistrovské pěvecké kurzy 2023</t>
  </si>
  <si>
    <t>Mezinárodní pěvecké centrum Antonína Dvořáka v Karlových Varech, o.p.s.</t>
  </si>
  <si>
    <t>0214000026</t>
  </si>
  <si>
    <t xml:space="preserve">20 let Českého kulturního networku Nová síť </t>
  </si>
  <si>
    <t>0214000060</t>
  </si>
  <si>
    <t>PQ Talks scénografie z Německa</t>
  </si>
  <si>
    <t>Goethe-Institut e.V., pobočka Česká republika</t>
  </si>
  <si>
    <t>0214000039</t>
  </si>
  <si>
    <t>Zahraniční rezidence na Jatkách78</t>
  </si>
  <si>
    <t>Jatka78 z.ú.</t>
  </si>
  <si>
    <t>0214000106</t>
  </si>
  <si>
    <t>Rezidence CIRQUEONu  pro zahraniční umělce v Praze</t>
  </si>
  <si>
    <t>0214000024</t>
  </si>
  <si>
    <t>Tvůrčí a výzkumné rezidence</t>
  </si>
  <si>
    <t>Centrum choreografického rozvoje SE.S.TA, z.s.</t>
  </si>
  <si>
    <t>0214000025</t>
  </si>
  <si>
    <t xml:space="preserve">COMPOSITION and PERCUSSION WORKSHOP TRSTĚNICE  2023 </t>
  </si>
  <si>
    <t>Sdružení Q, z.s.</t>
  </si>
  <si>
    <t>0214000151</t>
  </si>
  <si>
    <t>Curious Shift - Rivca Rubin</t>
  </si>
  <si>
    <t>OSTRUŽINA z.s.</t>
  </si>
  <si>
    <t>0214000065</t>
  </si>
  <si>
    <t>IMAGINE UA</t>
  </si>
  <si>
    <t>Městská divadla pražská</t>
  </si>
  <si>
    <t>0214000006</t>
  </si>
  <si>
    <t xml:space="preserve">Konference Liveurope v Praze </t>
  </si>
  <si>
    <t>0214000032</t>
  </si>
  <si>
    <t xml:space="preserve">EXIL/EXIT. Social Theatre Lab v ČR. </t>
  </si>
  <si>
    <t>Rekultur z.s.</t>
  </si>
  <si>
    <t>0214000069</t>
  </si>
  <si>
    <t>Les / Woods</t>
  </si>
  <si>
    <t>Are | are-events.org z.s.</t>
  </si>
  <si>
    <t>0214000083</t>
  </si>
  <si>
    <t>Fresh Eye 2023: Digitální a datová vizuální kultura</t>
  </si>
  <si>
    <t>Spolek pro studium vizuální kultury</t>
  </si>
  <si>
    <t>0214000139</t>
  </si>
  <si>
    <t>P A R A G R A F C I T Y</t>
  </si>
  <si>
    <t>PAF, z. s.</t>
  </si>
  <si>
    <t>0214000053</t>
  </si>
  <si>
    <t>Čas a trvání - okamžitá kompozice a improvizace v tanci (workshop Julyena Hamiltona)</t>
  </si>
  <si>
    <t>CreW, z.s.</t>
  </si>
  <si>
    <t>0214000034</t>
  </si>
  <si>
    <t>Stopy Evy Kmentové – lokální a světový kontext</t>
  </si>
  <si>
    <t>Dům umění města Brna, příspěvková organizace</t>
  </si>
  <si>
    <t>0214000028</t>
  </si>
  <si>
    <t>The Foreign Body: Costume Becoming</t>
  </si>
  <si>
    <t>Lovable Humans, z. s.</t>
  </si>
  <si>
    <t>0214000009</t>
  </si>
  <si>
    <t>Mezinárodní taneční a pohybové rezidence v Divadle na cucky</t>
  </si>
  <si>
    <t>0214000112</t>
  </si>
  <si>
    <t>Ševčíkova Akademie 2023</t>
  </si>
  <si>
    <t>Ševčíkův institut, z.s.</t>
  </si>
  <si>
    <t>0214000135</t>
  </si>
  <si>
    <t>More than just Theatre</t>
  </si>
  <si>
    <t>ProFitArt, z.s.</t>
  </si>
  <si>
    <t>0214000019</t>
  </si>
  <si>
    <t>PAF Industry – Život pohyblivého obrazu</t>
  </si>
  <si>
    <t>0214000090</t>
  </si>
  <si>
    <t>Návod na přežití. Nezřizované umělecké komunity a klastry</t>
  </si>
  <si>
    <t>TIC BRNO, příspěvková organizace</t>
  </si>
  <si>
    <t>0214000037</t>
  </si>
  <si>
    <t>PYL - mezinárodní inscenační projekt v divadle Alfred ve dvoře</t>
  </si>
  <si>
    <t>MOTUS, z.s.</t>
  </si>
  <si>
    <t>0214000138</t>
  </si>
  <si>
    <t>ZDRUHESTRANY - A to je zakázáno?</t>
  </si>
  <si>
    <t>Spolek Z druhé strany</t>
  </si>
  <si>
    <t>0214000098</t>
  </si>
  <si>
    <t>Workshopy Divadla Continuo pod vedením zahraničních lektorů</t>
  </si>
  <si>
    <t>Divadlo Continuo, z.s.</t>
  </si>
  <si>
    <t>0214000118</t>
  </si>
  <si>
    <t xml:space="preserve">Tvůrčí dílna francouzských a českých dramatických autorů </t>
  </si>
  <si>
    <t>Sněz tu žábu, z.ú.</t>
  </si>
  <si>
    <t>0214000169</t>
  </si>
  <si>
    <t>Workshopy Temporary Collective</t>
  </si>
  <si>
    <t>0214000164</t>
  </si>
  <si>
    <t>Mistrovský varhanní kurz v Úterý 2023</t>
  </si>
  <si>
    <t>Úterský spolek Bart</t>
  </si>
  <si>
    <t>0214000030</t>
  </si>
  <si>
    <t>Taneční kritika v evropském kontextu</t>
  </si>
  <si>
    <t>Taneční aktuality o.p.s.</t>
  </si>
  <si>
    <t>0214000114</t>
  </si>
  <si>
    <t>Composers Summit Prague 2023</t>
  </si>
  <si>
    <t>Soundsgate s.r.o.</t>
  </si>
  <si>
    <t>0214000124</t>
  </si>
  <si>
    <t xml:space="preserve">Masterclass - novocirkusové disciplíny </t>
  </si>
  <si>
    <t>United Arts &amp; Co. z.s.</t>
  </si>
  <si>
    <t>0214000159</t>
  </si>
  <si>
    <t xml:space="preserve">w♀men in art - konference zaměřená na podporu žen v umění </t>
  </si>
  <si>
    <t>BuranTeatr z.ú.</t>
  </si>
  <si>
    <t>0214000040</t>
  </si>
  <si>
    <t>Choreografické forum 2023</t>
  </si>
  <si>
    <t>0214000137</t>
  </si>
  <si>
    <t>ZDRUHESTRANY - Lonesome COWBOY</t>
  </si>
  <si>
    <t>0214000068</t>
  </si>
  <si>
    <t>Bread&amp;Dance Prague</t>
  </si>
  <si>
    <t>Burkicom z.ú.</t>
  </si>
  <si>
    <t>0214000056</t>
  </si>
  <si>
    <t>KULTIVÁTOR</t>
  </si>
  <si>
    <t>0214000172</t>
  </si>
  <si>
    <t>N/Vesmírné tělo</t>
  </si>
  <si>
    <t>Krajinou přílivu z.s.</t>
  </si>
  <si>
    <t>0214000113</t>
  </si>
  <si>
    <t>Mistrovské pěvecké kurzy Franze Hawlaty a Yvonne Steiner v Kališti</t>
  </si>
  <si>
    <t>Pražský hudební institut, z.ú.</t>
  </si>
  <si>
    <t>0214000041</t>
  </si>
  <si>
    <t>How is the weather?</t>
  </si>
  <si>
    <t>SPREAD, z.s.</t>
  </si>
  <si>
    <t>0214000133</t>
  </si>
  <si>
    <t>N.A.Toˇ (Nose Assembly for Tomorrowˇ)</t>
  </si>
  <si>
    <t>tYhle, z.s.</t>
  </si>
  <si>
    <t>0214000081</t>
  </si>
  <si>
    <t>ESENCE MÍSTA</t>
  </si>
  <si>
    <t>VZBUĎME VARY, z.s.</t>
  </si>
  <si>
    <t>0214000001</t>
  </si>
  <si>
    <t>Czech Music Crossroads</t>
  </si>
  <si>
    <t>Colour Production, spol. s r.o.</t>
  </si>
  <si>
    <t>0214000119</t>
  </si>
  <si>
    <t>Gaudeamus Theatrum 2023</t>
  </si>
  <si>
    <t>Divadlo Drak a Mezinárodní institut figurálního divadla o.p.s.</t>
  </si>
  <si>
    <t>0214000003</t>
  </si>
  <si>
    <t>Brno Artists in Residence</t>
  </si>
  <si>
    <t>0214000136</t>
  </si>
  <si>
    <t>Live Performance Bazaar Residencies</t>
  </si>
  <si>
    <t>Live Performance Bazaar, z.s.</t>
  </si>
  <si>
    <t>0214000141</t>
  </si>
  <si>
    <t>Zahraniční rezidence - AIR 2023</t>
  </si>
  <si>
    <t>Petrohradská kolektiv,  z. s.</t>
  </si>
  <si>
    <t>0214000054</t>
  </si>
  <si>
    <t>Julyen Hamilton, Pražský improvizační orchestr a tanečníci</t>
  </si>
  <si>
    <t>0214000058</t>
  </si>
  <si>
    <t>LUSTR festival ilustrace 2023</t>
  </si>
  <si>
    <t>LUSTR festival ilustrace z.s.</t>
  </si>
  <si>
    <t>0214000062</t>
  </si>
  <si>
    <t>Krajiny vnitřní a vnější</t>
  </si>
  <si>
    <t>SixHouses z.s.</t>
  </si>
  <si>
    <t>0214000080</t>
  </si>
  <si>
    <t>Festivalové rezidence ve Venuši ve Švehlovce pro rok 2023</t>
  </si>
  <si>
    <t>Zákulisí, z.s.</t>
  </si>
  <si>
    <t>0214000110</t>
  </si>
  <si>
    <t xml:space="preserve">Rezidence kurátorů Ve věci umění </t>
  </si>
  <si>
    <t>"tranzit.cz"</t>
  </si>
  <si>
    <t>0214000123</t>
  </si>
  <si>
    <t>CROSS ATTIC</t>
  </si>
  <si>
    <t>Paradox, z.s.</t>
  </si>
  <si>
    <t>0214000108</t>
  </si>
  <si>
    <t>Convivium 2023 - mezinárodní kurzy duchovní hudby</t>
  </si>
  <si>
    <t>Společnost pro duchovní hudbu z.s.</t>
  </si>
  <si>
    <t>0214000012</t>
  </si>
  <si>
    <t>REMIX COMIX, Comics for Heritage</t>
  </si>
  <si>
    <t>0214000149</t>
  </si>
  <si>
    <t>Re-connect Art: R.U.R.</t>
  </si>
  <si>
    <t>Nadace Prague Biennale</t>
  </si>
  <si>
    <t>0214000076</t>
  </si>
  <si>
    <t>Workshopy dramaturgie v tanci</t>
  </si>
  <si>
    <t>0214000020</t>
  </si>
  <si>
    <t>BRNO CONNECTS</t>
  </si>
  <si>
    <t>Vaizard, z.ú.</t>
  </si>
  <si>
    <t>0214000171</t>
  </si>
  <si>
    <t>Umělecké rezidence Ve věci umění</t>
  </si>
  <si>
    <t>0214000162</t>
  </si>
  <si>
    <t>MusAcad - 10. ročník Letní školy interpretace staré hudby</t>
  </si>
  <si>
    <t>Hudební lahůdky, z.s.</t>
  </si>
  <si>
    <t>0214000087</t>
  </si>
  <si>
    <t>Umění ve Zdraví, Zdraví v Umění</t>
  </si>
  <si>
    <t>Vize tance, z.s.</t>
  </si>
  <si>
    <t>0214000140</t>
  </si>
  <si>
    <t>Mezinárodní Masterclass</t>
  </si>
  <si>
    <t>Opera studio Praha, z.s.</t>
  </si>
  <si>
    <t>0214000033</t>
  </si>
  <si>
    <t>Rezidence - Laboratoř nápadu</t>
  </si>
  <si>
    <t>SLADOVNA PÍSEK o.p.s.</t>
  </si>
  <si>
    <t>0214000092</t>
  </si>
  <si>
    <t>Re-connect Art: rezidence VestAndPage</t>
  </si>
  <si>
    <t>0214000160</t>
  </si>
  <si>
    <t xml:space="preserve">Umělecký výzkum environmentálních témat: Rozvoj interdisciplinarity a mezinárodní spolupráce </t>
  </si>
  <si>
    <t>Veřejný sál Hraničář, spolek</t>
  </si>
  <si>
    <t>0214000095</t>
  </si>
  <si>
    <t>VVV Mezinárodní hudební mistrovské kurzy Slavonice 2023</t>
  </si>
  <si>
    <t>Česko-Rakouský hudební a vzdělávací spolek Slavonice, z.s.</t>
  </si>
  <si>
    <t>0214000015</t>
  </si>
  <si>
    <t>OFFCITY AiR 2023</t>
  </si>
  <si>
    <t>OFFCITY z.s.</t>
  </si>
  <si>
    <t>0214000070</t>
  </si>
  <si>
    <t xml:space="preserve">ponti // mosty </t>
  </si>
  <si>
    <t>third // space, z. s.</t>
  </si>
  <si>
    <t>0214000156</t>
  </si>
  <si>
    <t>Butó v současné performance</t>
  </si>
  <si>
    <t>0214000129</t>
  </si>
  <si>
    <t>Rezidence Káznice</t>
  </si>
  <si>
    <t>Káznice Studios, z. s.</t>
  </si>
  <si>
    <t>0214000111</t>
  </si>
  <si>
    <t>Působení zahraničních choreografů v Pražském komorním baletu v roce 2023</t>
  </si>
  <si>
    <t>BALET PRAHA, o.p.s.</t>
  </si>
  <si>
    <t>0214000163</t>
  </si>
  <si>
    <t>Music Class - hudební workshopy zahraničních lektorů</t>
  </si>
  <si>
    <t>8PM promotion s.r.o.</t>
  </si>
  <si>
    <t>0214000082</t>
  </si>
  <si>
    <t>WOMAN ON A MISSION</t>
  </si>
  <si>
    <t>0214000013</t>
  </si>
  <si>
    <t>Rezidenční pobyty v Luxfer Open Space v roce 2023, Česká Skalice</t>
  </si>
  <si>
    <t>LUXFER OPEN SPACE, z.s.</t>
  </si>
  <si>
    <t>0214000014</t>
  </si>
  <si>
    <t>Mishka Henner v Galerii Fotografic</t>
  </si>
  <si>
    <t>Fotografic, spolek pro současné umění</t>
  </si>
  <si>
    <t>0214000072</t>
  </si>
  <si>
    <t xml:space="preserve">R.I.E. (Rest in Euphoria) </t>
  </si>
  <si>
    <t>0214000157</t>
  </si>
  <si>
    <t>ART GATE - rozvoj potenciálu</t>
  </si>
  <si>
    <t>Produkční skupina ART GATE z.s.</t>
  </si>
  <si>
    <t>0214000050</t>
  </si>
  <si>
    <t>Divadlo LETÍ projekt New voices</t>
  </si>
  <si>
    <t>Divadlo LETÍ, z.s.</t>
  </si>
  <si>
    <t>0214000131</t>
  </si>
  <si>
    <t>WOODS WON’T VAPORIZE</t>
  </si>
  <si>
    <t>Alica Minar &amp; col.  z.s.</t>
  </si>
  <si>
    <t>0214000063</t>
  </si>
  <si>
    <t>Orchestrální akademie PKF - Prague Philharmonia 2023</t>
  </si>
  <si>
    <t>PKF - Prague Philharmonia, o.p.s.</t>
  </si>
  <si>
    <t>0214000074</t>
  </si>
  <si>
    <t>Rezidenční pobyty - německé umělkyně / Spolupráce s Riesa Efau Dresden</t>
  </si>
  <si>
    <t>BUBEC, o.p.s.</t>
  </si>
  <si>
    <t>0214000109</t>
  </si>
  <si>
    <t>Hudební projekt v Azyl78</t>
  </si>
  <si>
    <t>0214000105</t>
  </si>
  <si>
    <t>Physical body eXposure</t>
  </si>
  <si>
    <t>MANUS Art Collective z.s.</t>
  </si>
  <si>
    <t>0214000115</t>
  </si>
  <si>
    <t>Good Night Readers</t>
  </si>
  <si>
    <t>Björnsonova, z. s.</t>
  </si>
  <si>
    <t>0214000101</t>
  </si>
  <si>
    <t>REZIDENČNÍ PROGRAM NA ŠVESTKOVÉM DVOŘE</t>
  </si>
  <si>
    <t>Švestkový Dvůr, z.s.</t>
  </si>
  <si>
    <t>0214000038</t>
  </si>
  <si>
    <t>Arthur Pita pro DEKKADANCERS</t>
  </si>
  <si>
    <t>Spolek Dekkadancers 2nd generation z. s.</t>
  </si>
  <si>
    <t>0214000078</t>
  </si>
  <si>
    <t>4*8+Y≠? – Site-specific premiéra tYhle pro festival 4+4 dny v pohybu</t>
  </si>
  <si>
    <t>0214000170</t>
  </si>
  <si>
    <t xml:space="preserve">Playroom is dark - kontinuální celoroční workshop </t>
  </si>
  <si>
    <t>DEPRESIVNÍ DĚTI TOUŽÍ PO PENĚZÍCH, zapsaný spolek</t>
  </si>
  <si>
    <t>0214000144</t>
  </si>
  <si>
    <t>Zahraniční experti spolupracují s KKS - taneční umění</t>
  </si>
  <si>
    <t>Taneční centrum Praha - konzervatoř, z. ú.</t>
  </si>
  <si>
    <t>0214000089</t>
  </si>
  <si>
    <t xml:space="preserve">POCKETART Fairy Tales 2023 </t>
  </si>
  <si>
    <t>POCKetART z.s.</t>
  </si>
  <si>
    <t>0214000100</t>
  </si>
  <si>
    <t xml:space="preserve">PKF - Prague Philharmonia - Orchestrální cyklus A - světový </t>
  </si>
  <si>
    <t>0214000142</t>
  </si>
  <si>
    <t xml:space="preserve">Destigmatizace psychických poruch skrze divadelní tvorbu </t>
  </si>
  <si>
    <t>Kolektiv Nesladim, z.s.</t>
  </si>
  <si>
    <t>0214000007</t>
  </si>
  <si>
    <t>United Live Europe_Accelerator</t>
  </si>
  <si>
    <t>Ostrovy s.r.o.</t>
  </si>
  <si>
    <t>0214000071</t>
  </si>
  <si>
    <t>Rozvoj kreativních kompetencí lektorů</t>
  </si>
  <si>
    <t>0214000057</t>
  </si>
  <si>
    <t>Bohemia Balet a evropští tvůrci</t>
  </si>
  <si>
    <t>Společnost tance při Taneční konzervatoři Praha, z. s.</t>
  </si>
  <si>
    <t>0214000091</t>
  </si>
  <si>
    <t>Rezidenční program Farmstudia 2023</t>
  </si>
  <si>
    <t>Farmstudio - středisko umění a kultury, z.s.</t>
  </si>
  <si>
    <t>0214000044</t>
  </si>
  <si>
    <t>Hlasohled - centrum pro práci s lidským hlasem</t>
  </si>
  <si>
    <t>Hlasohled, z.s.</t>
  </si>
  <si>
    <t>0214000021</t>
  </si>
  <si>
    <t>Pocta novému cirkusu - rezidence</t>
  </si>
  <si>
    <t>Společnost GASPARD</t>
  </si>
  <si>
    <t>0214000084</t>
  </si>
  <si>
    <t>Návrat do krajiny</t>
  </si>
  <si>
    <t>Naplaveno, z.s.</t>
  </si>
  <si>
    <t>0214000046</t>
  </si>
  <si>
    <t>Rozvoj konkurenceschopnosti uměleckého souboru Cirkus trochu jinak</t>
  </si>
  <si>
    <t>Cirkus trochu jinak, z. s.</t>
  </si>
  <si>
    <t>0214000122</t>
  </si>
  <si>
    <t>Smrt - Muerte: O mrtvých se ne/mluví.</t>
  </si>
  <si>
    <t>Spielraum Kollektiv z. s.</t>
  </si>
  <si>
    <t>0214000147</t>
  </si>
  <si>
    <t>Dokumentární divadlo jako  prostředek občanské aktivizace</t>
  </si>
  <si>
    <t>Johan, zapsaný ústav</t>
  </si>
  <si>
    <t>0214000130</t>
  </si>
  <si>
    <t>České art brut  z evropské perspektivy</t>
  </si>
  <si>
    <t>ALTÁN ART, z.s.</t>
  </si>
  <si>
    <t>0214000134</t>
  </si>
  <si>
    <t>Be Part! Fórum</t>
  </si>
  <si>
    <t>0214000145</t>
  </si>
  <si>
    <t>Memories of now – from selfishness to solidarity…</t>
  </si>
  <si>
    <t>0214000031</t>
  </si>
  <si>
    <t>Mezinárodní multimediální projekt: Československá meziválečná avantgarda</t>
  </si>
  <si>
    <t>NaFilM, z.s.</t>
  </si>
  <si>
    <t>0214000150</t>
  </si>
  <si>
    <t>Odpustit</t>
  </si>
  <si>
    <t>0214000155</t>
  </si>
  <si>
    <t>Farmstudio - FMT Society 2023</t>
  </si>
  <si>
    <t>0214000132</t>
  </si>
  <si>
    <t>LET´S SING!</t>
  </si>
  <si>
    <t>EUROFILMFEST s.r.o.</t>
  </si>
  <si>
    <t>0214000048</t>
  </si>
  <si>
    <t>Emmanuel Ceysson, harfa</t>
  </si>
  <si>
    <t>0214000073</t>
  </si>
  <si>
    <t>Kreativní trendy využití profesionální hudební techniky a nástrojů v alternativní hudbě</t>
  </si>
  <si>
    <t>Ozvučovací agentura SERENDIPITY s.r.o.</t>
  </si>
  <si>
    <t>0214000158</t>
  </si>
  <si>
    <t>Orchestrální tance Visegrádu - Hudba středoevropského regionu zemí V4</t>
  </si>
  <si>
    <t>České doteky hudby s.r.o.</t>
  </si>
  <si>
    <t>0214000153</t>
  </si>
  <si>
    <t>Rezidenční program ve Venuši ve Švehlovce pro rok 2023</t>
  </si>
  <si>
    <t>0214000126</t>
  </si>
  <si>
    <t>Level Up Pop Academy</t>
  </si>
  <si>
    <t>Pop Academy z.s.</t>
  </si>
  <si>
    <t>0214000168</t>
  </si>
  <si>
    <t>HLASkontraBAS Oktet hraje soudobé skladatele</t>
  </si>
  <si>
    <t>0214000148</t>
  </si>
  <si>
    <t>Grow up! ...multidisciplinary development of sculptors' professional competences</t>
  </si>
  <si>
    <t>ART LINES s.r.o.</t>
  </si>
  <si>
    <t>Hodnotící kritéria</t>
  </si>
  <si>
    <t>Název projektu</t>
  </si>
  <si>
    <t>v Kč</t>
  </si>
  <si>
    <t>Hodnocení</t>
  </si>
  <si>
    <t>Výzva NPO č. 4/2022 Rozvoj kompetencí pracovníků KKS: projekty mezinárodní umělecké a odborné spolupráce v ČR</t>
  </si>
  <si>
    <t>Statistika</t>
  </si>
  <si>
    <t>Počty žádostí</t>
  </si>
  <si>
    <t>Celkem</t>
  </si>
  <si>
    <t>Okruh 1</t>
  </si>
  <si>
    <t>Okruh 2</t>
  </si>
  <si>
    <t>Okruh 3</t>
  </si>
  <si>
    <t>Okruh 4</t>
  </si>
  <si>
    <t>Okruh 5</t>
  </si>
  <si>
    <t>Podaných</t>
  </si>
  <si>
    <t>Podpořených</t>
  </si>
  <si>
    <t>Požadováno</t>
  </si>
  <si>
    <t>Nepodpořených</t>
  </si>
  <si>
    <t xml:space="preserve">1. kvalita projektu (jasné vymezení cíle, realizační plán) </t>
  </si>
  <si>
    <t xml:space="preserve">2. přínos pro obor, inovativnost </t>
  </si>
  <si>
    <t>3. přínos pro rozvoj kompetencí z hlediska naplňování cílů NPO (kompetence k uplatnění na mezinárodní umělecké/odborné scéně)</t>
  </si>
  <si>
    <t>4. cílová skupina, počet podpořených pracovníků KKS</t>
  </si>
  <si>
    <t>5. mezinárodní charakter projektu (význam zapojení zahraničních aktérů z hlediska rozvoje kompetencí pracovníků cílové instituce/ účastníků z ČR)</t>
  </si>
  <si>
    <t>6. kredibilita žadatele (zkušenosti s realizací podobných projektů, výsledky dosavadní činnosti)</t>
  </si>
  <si>
    <t>7. struktura a přiměřenost nákladů, oddělení projektu od jiných aktivit žadatele</t>
  </si>
  <si>
    <t>8. schopnost zajistit vícezdrojové financování, udržitelnost projektu</t>
  </si>
  <si>
    <t>1-20</t>
  </si>
  <si>
    <t>1-10</t>
  </si>
  <si>
    <t>Bodové hodnocení</t>
  </si>
  <si>
    <t>Okruh 1: Rezidenční pobyty</t>
  </si>
  <si>
    <t>Okruh 3: Tvůrčí dílny, odborné kurzy, workshopy</t>
  </si>
  <si>
    <t>Okrun 4: Konference, semináře</t>
  </si>
  <si>
    <t>Okruh 2: Hostování zahraničních umělců v českých souborech a institucích</t>
  </si>
  <si>
    <t>Okruh 5: Platformy podporující rozvoj kompetencí pracovníků KKS</t>
  </si>
  <si>
    <t>ALTERNATIVNÍ HUDBA</t>
  </si>
  <si>
    <t>DIVADLO</t>
  </si>
  <si>
    <t>TANEC A NONVERBÁLNÍ DIVADLO</t>
  </si>
  <si>
    <t>KLASICKÁ HUDBA</t>
  </si>
  <si>
    <t>VÝTVARNÉ UMĚNÍ</t>
  </si>
  <si>
    <t>5 X. Platformy podporující rozvoj kompetencí pracovníků KKS</t>
  </si>
  <si>
    <t>Hodnocení dle hodnotících kritérií</t>
  </si>
  <si>
    <t>Seznam projektů dle tematických okruhů</t>
  </si>
  <si>
    <t>Okruh 1
Rezidenční pobyty</t>
  </si>
  <si>
    <t>Okruh 2
Hostování zahraničních umělců v českých souborech a institucích</t>
  </si>
  <si>
    <t>Dotace</t>
  </si>
  <si>
    <t>Okruh 3
Tvůrčí dílny, odborné kurzy, workshopy</t>
  </si>
  <si>
    <t>Okruh 4
Konference, semináře</t>
  </si>
  <si>
    <t>Okruh 5
Platformy podporující rozvoj kompetencí pracovníků KKS</t>
  </si>
  <si>
    <t>Okruh 1 A: Rezidenční pobyty</t>
  </si>
  <si>
    <t>Okruh 2 A: Hostování zahraničních umělců v českých souborech a institucích</t>
  </si>
  <si>
    <t>Okruh 3 A: Tvůrčí dílny, odborné kurzy, workshopy</t>
  </si>
  <si>
    <t>Okruh 4 A: Konference, semináře</t>
  </si>
  <si>
    <t>Okruh 1 D: Rezidenční pobyty</t>
  </si>
  <si>
    <t>Okruh 2 D: Hostování zahraničních umělců v českých souborech a institucích</t>
  </si>
  <si>
    <t>Okruh 3 D: Tvůrčí dílny, odborné kurzy, workshopy</t>
  </si>
  <si>
    <t>Okruh 4 D: Konference, semináře</t>
  </si>
  <si>
    <t>Okruh 5 D: Platformy podporující rozvoj kompetencí pracovníků KKS</t>
  </si>
  <si>
    <t>Okruh 1 K: Rezidenční pobyty</t>
  </si>
  <si>
    <t>Okruh 2 K: Hostování zahraničních umělců v českých souborech a institucích</t>
  </si>
  <si>
    <t>Okruh 3 K: Tvůrčí dílny, odborné kurzy, workshopy</t>
  </si>
  <si>
    <t>Okruh 1 T: Rezidenční pobyty</t>
  </si>
  <si>
    <t>Okruh 2 T: Hostování zahraničních umělců v českých souborech a institucích</t>
  </si>
  <si>
    <t>Okruh 3 T: Tvůrčí dílny, odborné kurzy, workshopy</t>
  </si>
  <si>
    <t>Okruh 4 T: Konference, semináře</t>
  </si>
  <si>
    <t>Okruh 5 T: Platformy podporující rozvoj kompetencí pracovníků KKS</t>
  </si>
  <si>
    <t>Okruh 1 V: Rezidenční pobyty</t>
  </si>
  <si>
    <t>Okruh 2 V: Hostování zahraničních umělců v českých souborech a institucích</t>
  </si>
  <si>
    <t>Okruh 3 V: Tvůrčí dílny, odborné kurzy, workshopy</t>
  </si>
  <si>
    <t>Okruh 4 V: Konference, semináře</t>
  </si>
  <si>
    <t>Okruh 5 V: Platformy podporující rozvoj kompetencí pracovníků KKS</t>
  </si>
  <si>
    <r>
      <t>Dotace</t>
    </r>
    <r>
      <rPr>
        <sz val="10"/>
        <color theme="0"/>
        <rFont val="Calibri"/>
        <family val="2"/>
        <charset val="238"/>
      </rPr>
      <t xml:space="preserve"> (v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</si>
</sst>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0" fontId="5" fillId="0" borderId="0"/>
    <xf numFmtId="0" fontId="6" fillId="0" borderId="0"/>
    <xf numFmtId="9" fontId="2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" fillId="0" borderId="0"/>
    <xf numFmtId="0" fontId="1" fillId="0" borderId="0"/>
    <xf numFmtId="0" fontId="7" fillId="0" borderId="0"/>
    <xf numFmtId="0" fontId="1" fillId="0" borderId="0"/>
    <xf numFmtId="9" fontId="4" fillId="0" borderId="0" applyFont="0" applyFill="0" applyBorder="0" applyAlignment="0" applyProtection="0"/>
    <xf numFmtId="0" fontId="4" fillId="0" borderId="0"/>
  </cellStyleXfs>
  <cellXfs count="82">
    <xf numFmtId="0" fontId="0" fillId="0" borderId="0" xfId="0"/>
    <xf numFmtId="0" fontId="2" fillId="0" borderId="0" xfId="1" applyNumberFormat="1" applyFont="1"/>
    <xf numFmtId="0" fontId="2" fillId="0" borderId="0" xfId="1" applyNumberFormat="1" applyFont="1" applyAlignment="1">
      <alignment wrapText="1"/>
    </xf>
    <xf numFmtId="0" fontId="4" fillId="0" borderId="0" xfId="1" applyNumberFormat="1" applyFont="1"/>
    <xf numFmtId="49" fontId="4" fillId="0" borderId="0" xfId="1" applyNumberFormat="1" applyFont="1"/>
    <xf numFmtId="0" fontId="4" fillId="0" borderId="0" xfId="1" applyNumberFormat="1" applyFont="1" applyAlignment="1">
      <alignment horizontal="right"/>
    </xf>
    <xf numFmtId="0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right"/>
    </xf>
    <xf numFmtId="17" fontId="4" fillId="0" borderId="0" xfId="1" applyNumberFormat="1" applyFont="1"/>
    <xf numFmtId="0" fontId="3" fillId="0" borderId="0" xfId="1" applyNumberFormat="1" applyFont="1" applyFill="1" applyBorder="1"/>
    <xf numFmtId="0" fontId="3" fillId="0" borderId="0" xfId="1" applyNumberFormat="1" applyFont="1"/>
    <xf numFmtId="0" fontId="11" fillId="0" borderId="0" xfId="1" applyNumberFormat="1" applyFont="1" applyAlignment="1">
      <alignment horizontal="center" vertical="center" wrapText="1"/>
    </xf>
    <xf numFmtId="0" fontId="12" fillId="0" borderId="2" xfId="1" applyNumberFormat="1" applyFont="1" applyFill="1" applyBorder="1" applyAlignment="1">
      <alignment vertical="top" wrapText="1"/>
    </xf>
    <xf numFmtId="49" fontId="11" fillId="0" borderId="2" xfId="1" applyNumberFormat="1" applyFont="1" applyFill="1" applyBorder="1" applyAlignment="1">
      <alignment vertical="top"/>
    </xf>
    <xf numFmtId="4" fontId="12" fillId="0" borderId="2" xfId="1" applyNumberFormat="1" applyFont="1" applyFill="1" applyBorder="1" applyAlignment="1">
      <alignment vertical="top"/>
    </xf>
    <xf numFmtId="4" fontId="11" fillId="0" borderId="2" xfId="1" applyNumberFormat="1" applyFont="1" applyFill="1" applyBorder="1" applyAlignment="1">
      <alignment vertical="top"/>
    </xf>
    <xf numFmtId="4" fontId="11" fillId="0" borderId="3" xfId="1" applyNumberFormat="1" applyFont="1" applyFill="1" applyBorder="1" applyAlignment="1">
      <alignment vertical="top"/>
    </xf>
    <xf numFmtId="49" fontId="11" fillId="0" borderId="1" xfId="1" applyNumberFormat="1" applyFont="1" applyFill="1" applyBorder="1" applyAlignment="1">
      <alignment vertical="top"/>
    </xf>
    <xf numFmtId="0" fontId="12" fillId="0" borderId="1" xfId="1" applyNumberFormat="1" applyFont="1" applyFill="1" applyBorder="1" applyAlignment="1">
      <alignment vertical="top" wrapText="1"/>
    </xf>
    <xf numFmtId="0" fontId="12" fillId="0" borderId="8" xfId="1" applyNumberFormat="1" applyFont="1" applyFill="1" applyBorder="1" applyAlignment="1">
      <alignment vertical="top" wrapText="1"/>
    </xf>
    <xf numFmtId="49" fontId="12" fillId="0" borderId="2" xfId="2" applyNumberFormat="1" applyFont="1" applyFill="1" applyBorder="1" applyAlignment="1">
      <alignment horizontal="left" vertical="top" wrapText="1"/>
    </xf>
    <xf numFmtId="0" fontId="12" fillId="0" borderId="2" xfId="1" applyNumberFormat="1" applyFont="1" applyFill="1" applyBorder="1" applyAlignment="1">
      <alignment horizontal="left" vertical="top" wrapText="1"/>
    </xf>
    <xf numFmtId="4" fontId="13" fillId="0" borderId="2" xfId="1" applyNumberFormat="1" applyFont="1" applyFill="1" applyBorder="1" applyAlignment="1">
      <alignment vertical="top"/>
    </xf>
    <xf numFmtId="4" fontId="12" fillId="0" borderId="1" xfId="1" applyNumberFormat="1" applyFont="1" applyFill="1" applyBorder="1" applyAlignment="1">
      <alignment vertical="top"/>
    </xf>
    <xf numFmtId="4" fontId="11" fillId="0" borderId="6" xfId="1" applyNumberFormat="1" applyFont="1" applyFill="1" applyBorder="1" applyAlignment="1">
      <alignment vertical="top"/>
    </xf>
    <xf numFmtId="49" fontId="11" fillId="0" borderId="8" xfId="1" applyNumberFormat="1" applyFont="1" applyFill="1" applyBorder="1" applyAlignment="1">
      <alignment vertical="top"/>
    </xf>
    <xf numFmtId="4" fontId="12" fillId="0" borderId="8" xfId="1" applyNumberFormat="1" applyFont="1" applyFill="1" applyBorder="1" applyAlignment="1">
      <alignment vertical="top"/>
    </xf>
    <xf numFmtId="4" fontId="11" fillId="0" borderId="8" xfId="1" applyNumberFormat="1" applyFont="1" applyFill="1" applyBorder="1" applyAlignment="1">
      <alignment vertical="top"/>
    </xf>
    <xf numFmtId="4" fontId="11" fillId="0" borderId="9" xfId="1" applyNumberFormat="1" applyFont="1" applyFill="1" applyBorder="1" applyAlignment="1">
      <alignment vertical="top"/>
    </xf>
    <xf numFmtId="49" fontId="11" fillId="0" borderId="7" xfId="1" applyNumberFormat="1" applyFont="1" applyFill="1" applyBorder="1" applyAlignment="1">
      <alignment vertical="top"/>
    </xf>
    <xf numFmtId="0" fontId="12" fillId="0" borderId="7" xfId="1" applyNumberFormat="1" applyFont="1" applyFill="1" applyBorder="1" applyAlignment="1">
      <alignment vertical="top" wrapText="1"/>
    </xf>
    <xf numFmtId="4" fontId="12" fillId="0" borderId="7" xfId="1" applyNumberFormat="1" applyFont="1" applyFill="1" applyBorder="1" applyAlignment="1">
      <alignment vertical="top"/>
    </xf>
    <xf numFmtId="4" fontId="11" fillId="0" borderId="7" xfId="1" applyNumberFormat="1" applyFont="1" applyFill="1" applyBorder="1" applyAlignment="1">
      <alignment vertical="top"/>
    </xf>
    <xf numFmtId="4" fontId="11" fillId="0" borderId="10" xfId="1" applyNumberFormat="1" applyFont="1" applyFill="1" applyBorder="1" applyAlignment="1">
      <alignment vertical="top"/>
    </xf>
    <xf numFmtId="0" fontId="14" fillId="0" borderId="4" xfId="1" applyNumberFormat="1" applyFont="1" applyBorder="1" applyAlignment="1">
      <alignment horizontal="center" vertical="center" wrapText="1"/>
    </xf>
    <xf numFmtId="0" fontId="14" fillId="0" borderId="5" xfId="1" applyNumberFormat="1" applyFont="1" applyBorder="1" applyAlignment="1">
      <alignment horizontal="center" vertical="center" wrapText="1"/>
    </xf>
    <xf numFmtId="0" fontId="15" fillId="0" borderId="5" xfId="1" applyNumberFormat="1" applyFont="1" applyBorder="1" applyAlignment="1">
      <alignment horizontal="center" vertical="center" wrapText="1"/>
    </xf>
    <xf numFmtId="0" fontId="15" fillId="2" borderId="5" xfId="1" applyNumberFormat="1" applyFont="1" applyFill="1" applyBorder="1" applyAlignment="1">
      <alignment horizontal="center" vertical="center" wrapText="1"/>
    </xf>
    <xf numFmtId="0" fontId="4" fillId="0" borderId="0" xfId="17" applyNumberFormat="1" applyFont="1" applyBorder="1"/>
    <xf numFmtId="0" fontId="4" fillId="0" borderId="0" xfId="17" applyNumberFormat="1" applyFont="1" applyBorder="1" applyAlignment="1">
      <alignment horizontal="right"/>
    </xf>
    <xf numFmtId="0" fontId="3" fillId="0" borderId="0" xfId="17" applyNumberFormat="1" applyFont="1" applyBorder="1" applyAlignment="1">
      <alignment horizontal="right"/>
    </xf>
    <xf numFmtId="0" fontId="4" fillId="0" borderId="0" xfId="17" applyNumberFormat="1" applyFont="1"/>
    <xf numFmtId="0" fontId="3" fillId="0" borderId="0" xfId="17" applyNumberFormat="1" applyFont="1"/>
    <xf numFmtId="49" fontId="4" fillId="0" borderId="0" xfId="17" applyNumberFormat="1" applyFont="1" applyBorder="1"/>
    <xf numFmtId="49" fontId="3" fillId="0" borderId="0" xfId="17" applyNumberFormat="1" applyFont="1" applyBorder="1"/>
    <xf numFmtId="49" fontId="12" fillId="0" borderId="0" xfId="17" applyNumberFormat="1" applyFont="1" applyBorder="1"/>
    <xf numFmtId="49" fontId="12" fillId="0" borderId="2" xfId="2" applyNumberFormat="1" applyFont="1" applyFill="1" applyBorder="1" applyAlignment="1">
      <alignment horizontal="center" vertical="top" wrapText="1"/>
    </xf>
    <xf numFmtId="4" fontId="11" fillId="0" borderId="1" xfId="1" applyNumberFormat="1" applyFont="1" applyFill="1" applyBorder="1" applyAlignment="1">
      <alignment vertical="top"/>
    </xf>
    <xf numFmtId="49" fontId="12" fillId="0" borderId="0" xfId="1" applyNumberFormat="1" applyFont="1"/>
    <xf numFmtId="0" fontId="11" fillId="0" borderId="0" xfId="1" applyNumberFormat="1" applyFont="1" applyAlignment="1">
      <alignment horizontal="right"/>
    </xf>
    <xf numFmtId="0" fontId="14" fillId="0" borderId="11" xfId="1" applyNumberFormat="1" applyFont="1" applyBorder="1" applyAlignment="1">
      <alignment horizontal="center" vertical="center" wrapText="1"/>
    </xf>
    <xf numFmtId="0" fontId="14" fillId="0" borderId="12" xfId="1" applyNumberFormat="1" applyFont="1" applyBorder="1" applyAlignment="1">
      <alignment horizontal="center" vertical="center" wrapText="1"/>
    </xf>
    <xf numFmtId="0" fontId="15" fillId="2" borderId="12" xfId="1" applyNumberFormat="1" applyFont="1" applyFill="1" applyBorder="1" applyAlignment="1">
      <alignment horizontal="center" vertical="center" wrapText="1"/>
    </xf>
    <xf numFmtId="0" fontId="15" fillId="0" borderId="12" xfId="1" applyNumberFormat="1" applyFont="1" applyBorder="1" applyAlignment="1">
      <alignment horizontal="center" vertical="center" wrapText="1"/>
    </xf>
    <xf numFmtId="0" fontId="4" fillId="0" borderId="0" xfId="17" applyNumberFormat="1" applyFont="1" applyAlignment="1">
      <alignment vertical="center"/>
    </xf>
    <xf numFmtId="0" fontId="14" fillId="5" borderId="4" xfId="17" applyNumberFormat="1" applyFont="1" applyFill="1" applyBorder="1" applyAlignment="1">
      <alignment horizontal="center" vertical="center"/>
    </xf>
    <xf numFmtId="0" fontId="14" fillId="5" borderId="5" xfId="17" applyNumberFormat="1" applyFont="1" applyFill="1" applyBorder="1" applyAlignment="1">
      <alignment horizontal="center" vertical="center"/>
    </xf>
    <xf numFmtId="0" fontId="15" fillId="5" borderId="5" xfId="17" applyNumberFormat="1" applyFont="1" applyFill="1" applyBorder="1" applyAlignment="1">
      <alignment horizontal="center" vertical="center" wrapText="1"/>
    </xf>
    <xf numFmtId="0" fontId="15" fillId="5" borderId="16" xfId="17" applyNumberFormat="1" applyFont="1" applyFill="1" applyBorder="1" applyAlignment="1">
      <alignment horizontal="center" vertical="center" wrapText="1"/>
    </xf>
    <xf numFmtId="0" fontId="12" fillId="0" borderId="17" xfId="17" applyNumberFormat="1" applyFont="1" applyBorder="1"/>
    <xf numFmtId="0" fontId="11" fillId="0" borderId="2" xfId="17" applyNumberFormat="1" applyFont="1" applyBorder="1"/>
    <xf numFmtId="0" fontId="12" fillId="0" borderId="2" xfId="17" applyNumberFormat="1" applyFont="1" applyBorder="1"/>
    <xf numFmtId="0" fontId="12" fillId="0" borderId="3" xfId="17" applyNumberFormat="1" applyFont="1" applyBorder="1"/>
    <xf numFmtId="0" fontId="12" fillId="0" borderId="18" xfId="17" applyNumberFormat="1" applyFont="1" applyBorder="1"/>
    <xf numFmtId="0" fontId="11" fillId="0" borderId="1" xfId="17" applyNumberFormat="1" applyFont="1" applyBorder="1"/>
    <xf numFmtId="0" fontId="12" fillId="0" borderId="1" xfId="17" applyNumberFormat="1" applyFont="1" applyBorder="1"/>
    <xf numFmtId="0" fontId="12" fillId="0" borderId="6" xfId="17" applyNumberFormat="1" applyFont="1" applyBorder="1"/>
    <xf numFmtId="0" fontId="12" fillId="0" borderId="0" xfId="17" applyNumberFormat="1" applyFont="1"/>
    <xf numFmtId="0" fontId="11" fillId="0" borderId="0" xfId="17" applyNumberFormat="1" applyFont="1"/>
    <xf numFmtId="0" fontId="14" fillId="5" borderId="2" xfId="17" applyNumberFormat="1" applyFont="1" applyFill="1" applyBorder="1" applyAlignment="1">
      <alignment horizontal="center"/>
    </xf>
    <xf numFmtId="0" fontId="16" fillId="0" borderId="2" xfId="17" applyNumberFormat="1" applyFont="1" applyBorder="1"/>
    <xf numFmtId="3" fontId="13" fillId="0" borderId="2" xfId="17" applyNumberFormat="1" applyFont="1" applyBorder="1"/>
    <xf numFmtId="3" fontId="16" fillId="0" borderId="2" xfId="17" applyNumberFormat="1" applyFont="1" applyBorder="1"/>
    <xf numFmtId="0" fontId="16" fillId="3" borderId="2" xfId="17" applyNumberFormat="1" applyFont="1" applyFill="1" applyBorder="1"/>
    <xf numFmtId="3" fontId="13" fillId="3" borderId="2" xfId="17" applyNumberFormat="1" applyFont="1" applyFill="1" applyBorder="1"/>
    <xf numFmtId="3" fontId="16" fillId="3" borderId="2" xfId="17" applyNumberFormat="1" applyFont="1" applyFill="1" applyBorder="1"/>
    <xf numFmtId="0" fontId="3" fillId="4" borderId="0" xfId="1" applyNumberFormat="1" applyFont="1" applyFill="1" applyBorder="1" applyAlignment="1">
      <alignment horizontal="left"/>
    </xf>
    <xf numFmtId="0" fontId="3" fillId="4" borderId="0" xfId="1" applyNumberFormat="1" applyFont="1" applyFill="1" applyBorder="1" applyAlignment="1">
      <alignment horizontal="left"/>
    </xf>
    <xf numFmtId="0" fontId="14" fillId="2" borderId="2" xfId="1" applyNumberFormat="1" applyFont="1" applyFill="1" applyBorder="1" applyAlignment="1">
      <alignment horizontal="center" vertical="center" wrapText="1"/>
    </xf>
    <xf numFmtId="0" fontId="14" fillId="2" borderId="13" xfId="1" applyNumberFormat="1" applyFont="1" applyFill="1" applyBorder="1" applyAlignment="1">
      <alignment horizontal="center" vertical="center" wrapText="1"/>
    </xf>
    <xf numFmtId="0" fontId="14" fillId="2" borderId="14" xfId="1" applyNumberFormat="1" applyFont="1" applyFill="1" applyBorder="1" applyAlignment="1">
      <alignment horizontal="center" vertical="center" wrapText="1"/>
    </xf>
    <xf numFmtId="0" fontId="14" fillId="2" borderId="15" xfId="1" applyNumberFormat="1" applyFont="1" applyFill="1" applyBorder="1" applyAlignment="1">
      <alignment horizontal="center" vertical="center" wrapText="1"/>
    </xf>
  </cellXfs>
  <cellStyles count="18">
    <cellStyle name="Hypertextový odkaz 2" xfId="6" xr:uid="{DEBDF311-94D0-43CC-A955-4261807CDFDE}"/>
    <cellStyle name="Normální" xfId="0" builtinId="0"/>
    <cellStyle name="Normální 10" xfId="7" xr:uid="{A12D90E6-39D0-4720-9CA0-D64FB890A155}"/>
    <cellStyle name="Normální 11" xfId="14" xr:uid="{E2CC323C-E10E-41D0-B39A-3B8592B5F9FB}"/>
    <cellStyle name="Normální 12" xfId="9" xr:uid="{CE92FF07-6EDD-4F57-90FE-FC022D800A50}"/>
    <cellStyle name="Normální 13" xfId="13" xr:uid="{CF5E53A0-FAD3-473A-9BA5-C5C62A0B2791}"/>
    <cellStyle name="Normální 2" xfId="1" xr:uid="{DA5602AD-FC9D-4A4B-BCD7-F5BAF199D40E}"/>
    <cellStyle name="Normální 2 2" xfId="3" xr:uid="{AAAE19CF-328A-409B-ADDA-0125F8FC4D77}"/>
    <cellStyle name="Normální 2 3" xfId="17" xr:uid="{63F44145-3390-482B-B624-66D74B2C7DA3}"/>
    <cellStyle name="Normální 3" xfId="2" xr:uid="{E84C453C-E79E-4C8D-B422-8BD3C0138948}"/>
    <cellStyle name="Normální 4" xfId="5" xr:uid="{D86244AB-BAC6-462D-BED4-FFF9D2E6D048}"/>
    <cellStyle name="Normální 5" xfId="10" xr:uid="{F7927BF1-45BC-4B34-B57A-1522ED3645C9}"/>
    <cellStyle name="Normální 6" xfId="8" xr:uid="{2899A035-7FE2-42A2-980C-67A814607DE5}"/>
    <cellStyle name="Normální 7" xfId="15" xr:uid="{C53E6E22-9FFA-49DF-90FA-17625935350D}"/>
    <cellStyle name="Normální 8" xfId="12" xr:uid="{6213F5AB-E4EF-4F3F-A276-376225F2C08A}"/>
    <cellStyle name="Normální 9" xfId="11" xr:uid="{74AA7FA6-7EB0-4AA9-8059-F77956BA427D}"/>
    <cellStyle name="Procenta 2" xfId="4" xr:uid="{B274EF42-8D4C-4C76-A606-59E980FEFCCE}"/>
    <cellStyle name="Procenta 3" xfId="16" xr:uid="{EB43C473-0CA2-4973-98EF-E135F50DCE57}"/>
  </cellStyles>
  <dxfs count="5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fill>
        <patternFill patternType="solid">
          <fgColor indexed="64"/>
          <bgColor theme="5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rgb="FF000000"/>
          <bgColor rgb="FFF8CBAD"/>
        </patternFill>
      </fill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fill>
        <patternFill patternType="solid">
          <fgColor indexed="64"/>
          <bgColor theme="5" tint="0.599993896298104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Calibri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>
        <left/>
        <right style="thin">
          <color indexed="64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>
        <left/>
        <right style="thin">
          <color indexed="64"/>
        </right>
        <top/>
        <bottom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000000"/>
          <bgColor rgb="FFF8CBAD"/>
        </patternFill>
      </fill>
      <alignment horizontal="general"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530225</xdr:colOff>
      <xdr:row>0</xdr:row>
      <xdr:rowOff>165100</xdr:rowOff>
    </xdr:from>
    <xdr:to>
      <xdr:col>6</xdr:col>
      <xdr:colOff>348962</xdr:colOff>
      <xdr:row>3</xdr:row>
      <xdr:rowOff>14547</xdr:rowOff>
    </xdr:to>
    <xdr:pic>
      <xdr:nvPicPr>
        <xdr:cNvPr id="2" name="Obrázek 1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B4A75ECB-2EAD-4A5D-B2A6-309FC2AAC4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475" y="165100"/>
          <a:ext cx="1418937" cy="4018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161925</xdr:colOff>
      <xdr:row>1</xdr:row>
      <xdr:rowOff>19050</xdr:rowOff>
    </xdr:from>
    <xdr:to>
      <xdr:col>9</xdr:col>
      <xdr:colOff>311944</xdr:colOff>
      <xdr:row>2</xdr:row>
      <xdr:rowOff>177006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DBC16E3-5499-48B1-AF5C-AEB549370D3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203200"/>
          <a:ext cx="873919" cy="3421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215900</xdr:colOff>
      <xdr:row>1</xdr:row>
      <xdr:rowOff>19050</xdr:rowOff>
    </xdr:from>
    <xdr:to>
      <xdr:col>13</xdr:col>
      <xdr:colOff>274805</xdr:colOff>
      <xdr:row>2</xdr:row>
      <xdr:rowOff>167559</xdr:rowOff>
    </xdr:to>
    <xdr:pic>
      <xdr:nvPicPr>
        <xdr:cNvPr id="4" name="obrázek 1" descr="bar">
          <a:extLst>
            <a:ext uri="{FF2B5EF4-FFF2-40B4-BE49-F238E27FC236}">
              <a16:creationId xmlns:a16="http://schemas.microsoft.com/office/drawing/2014/main" id="{349838A7-AC66-432E-B527-466B62424A0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9900" y="203200"/>
          <a:ext cx="1144755" cy="33265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530225</xdr:colOff>
      <xdr:row>0</xdr:row>
      <xdr:rowOff>165100</xdr:rowOff>
    </xdr:from>
    <xdr:to>
      <xdr:col>6</xdr:col>
      <xdr:colOff>348962</xdr:colOff>
      <xdr:row>3</xdr:row>
      <xdr:rowOff>14547</xdr:rowOff>
    </xdr:to>
    <xdr:pic>
      <xdr:nvPicPr>
        <xdr:cNvPr id="8" name="Obrázek 7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35DA0AB3-B986-423A-8C07-B6790CA3E4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475" y="165100"/>
          <a:ext cx="1418937" cy="4018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161925</xdr:colOff>
      <xdr:row>1</xdr:row>
      <xdr:rowOff>19050</xdr:rowOff>
    </xdr:from>
    <xdr:to>
      <xdr:col>9</xdr:col>
      <xdr:colOff>311944</xdr:colOff>
      <xdr:row>2</xdr:row>
      <xdr:rowOff>177006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C69C0111-2D2B-4C3D-B6AD-F6195FA4A14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203200"/>
          <a:ext cx="873919" cy="3421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215900</xdr:colOff>
      <xdr:row>1</xdr:row>
      <xdr:rowOff>19050</xdr:rowOff>
    </xdr:from>
    <xdr:to>
      <xdr:col>13</xdr:col>
      <xdr:colOff>274805</xdr:colOff>
      <xdr:row>2</xdr:row>
      <xdr:rowOff>167559</xdr:rowOff>
    </xdr:to>
    <xdr:pic>
      <xdr:nvPicPr>
        <xdr:cNvPr id="10" name="obrázek 1" descr="bar">
          <a:extLst>
            <a:ext uri="{FF2B5EF4-FFF2-40B4-BE49-F238E27FC236}">
              <a16:creationId xmlns:a16="http://schemas.microsoft.com/office/drawing/2014/main" id="{6417D612-DE89-4E4A-9993-AF303EDC34D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203200"/>
          <a:ext cx="1144755" cy="33265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530225</xdr:colOff>
      <xdr:row>0</xdr:row>
      <xdr:rowOff>165100</xdr:rowOff>
    </xdr:from>
    <xdr:to>
      <xdr:col>6</xdr:col>
      <xdr:colOff>351785</xdr:colOff>
      <xdr:row>3</xdr:row>
      <xdr:rowOff>14547</xdr:rowOff>
    </xdr:to>
    <xdr:pic>
      <xdr:nvPicPr>
        <xdr:cNvPr id="11" name="Obrázek 10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646E117E-43D6-4E7A-9B90-C1C20FC45D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475" y="165100"/>
          <a:ext cx="1418937" cy="4018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161925</xdr:colOff>
      <xdr:row>1</xdr:row>
      <xdr:rowOff>19050</xdr:rowOff>
    </xdr:from>
    <xdr:to>
      <xdr:col>9</xdr:col>
      <xdr:colOff>311945</xdr:colOff>
      <xdr:row>2</xdr:row>
      <xdr:rowOff>177006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F00BAD45-A6A7-4461-845D-2CB12728D3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203200"/>
          <a:ext cx="873919" cy="3421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215900</xdr:colOff>
      <xdr:row>1</xdr:row>
      <xdr:rowOff>19050</xdr:rowOff>
    </xdr:from>
    <xdr:to>
      <xdr:col>13</xdr:col>
      <xdr:colOff>274805</xdr:colOff>
      <xdr:row>2</xdr:row>
      <xdr:rowOff>167559</xdr:rowOff>
    </xdr:to>
    <xdr:pic>
      <xdr:nvPicPr>
        <xdr:cNvPr id="13" name="obrázek 1" descr="bar">
          <a:extLst>
            <a:ext uri="{FF2B5EF4-FFF2-40B4-BE49-F238E27FC236}">
              <a16:creationId xmlns:a16="http://schemas.microsoft.com/office/drawing/2014/main" id="{5FE1C4D4-5DB6-4E67-A49A-4F8D595EFFB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203200"/>
          <a:ext cx="1144755" cy="33265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530225</xdr:colOff>
      <xdr:row>0</xdr:row>
      <xdr:rowOff>165100</xdr:rowOff>
    </xdr:from>
    <xdr:to>
      <xdr:col>6</xdr:col>
      <xdr:colOff>348962</xdr:colOff>
      <xdr:row>3</xdr:row>
      <xdr:rowOff>14547</xdr:rowOff>
    </xdr:to>
    <xdr:pic>
      <xdr:nvPicPr>
        <xdr:cNvPr id="5" name="Obrázek 4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E3A0488D-1446-41B6-ABDF-306ABCDC2D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475" y="165100"/>
          <a:ext cx="1418937" cy="4018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161925</xdr:colOff>
      <xdr:row>1</xdr:row>
      <xdr:rowOff>19050</xdr:rowOff>
    </xdr:from>
    <xdr:to>
      <xdr:col>9</xdr:col>
      <xdr:colOff>311944</xdr:colOff>
      <xdr:row>2</xdr:row>
      <xdr:rowOff>177006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D6ABFE81-56C1-4414-B23F-B96013C11B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5" y="203200"/>
          <a:ext cx="873919" cy="3421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215900</xdr:colOff>
      <xdr:row>1</xdr:row>
      <xdr:rowOff>19050</xdr:rowOff>
    </xdr:from>
    <xdr:to>
      <xdr:col>13</xdr:col>
      <xdr:colOff>274805</xdr:colOff>
      <xdr:row>2</xdr:row>
      <xdr:rowOff>167559</xdr:rowOff>
    </xdr:to>
    <xdr:pic>
      <xdr:nvPicPr>
        <xdr:cNvPr id="7" name="obrázek 1" descr="bar">
          <a:extLst>
            <a:ext uri="{FF2B5EF4-FFF2-40B4-BE49-F238E27FC236}">
              <a16:creationId xmlns:a16="http://schemas.microsoft.com/office/drawing/2014/main" id="{FA5A252E-F286-495C-AE0E-A2BC8C4D7F4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0050" y="203200"/>
          <a:ext cx="1144755" cy="33265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530225</xdr:colOff>
      <xdr:row>0</xdr:row>
      <xdr:rowOff>165100</xdr:rowOff>
    </xdr:from>
    <xdr:to>
      <xdr:col>6</xdr:col>
      <xdr:colOff>348962</xdr:colOff>
      <xdr:row>3</xdr:row>
      <xdr:rowOff>14547</xdr:rowOff>
    </xdr:to>
    <xdr:pic>
      <xdr:nvPicPr>
        <xdr:cNvPr id="5" name="Obrázek 4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6FD56392-1980-4703-A805-E7B869CF6A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475" y="165100"/>
          <a:ext cx="1418937" cy="4018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161925</xdr:colOff>
      <xdr:row>1</xdr:row>
      <xdr:rowOff>19050</xdr:rowOff>
    </xdr:from>
    <xdr:to>
      <xdr:col>9</xdr:col>
      <xdr:colOff>311944</xdr:colOff>
      <xdr:row>2</xdr:row>
      <xdr:rowOff>177006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8F5BD2C-747C-45C6-8009-597D307942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203200"/>
          <a:ext cx="873919" cy="3421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215900</xdr:colOff>
      <xdr:row>1</xdr:row>
      <xdr:rowOff>19050</xdr:rowOff>
    </xdr:from>
    <xdr:to>
      <xdr:col>13</xdr:col>
      <xdr:colOff>274805</xdr:colOff>
      <xdr:row>2</xdr:row>
      <xdr:rowOff>167559</xdr:rowOff>
    </xdr:to>
    <xdr:pic>
      <xdr:nvPicPr>
        <xdr:cNvPr id="7" name="obrázek 1" descr="bar">
          <a:extLst>
            <a:ext uri="{FF2B5EF4-FFF2-40B4-BE49-F238E27FC236}">
              <a16:creationId xmlns:a16="http://schemas.microsoft.com/office/drawing/2014/main" id="{5532B6B4-E3ED-4DD8-8188-97C41957D1C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203200"/>
          <a:ext cx="1144755" cy="33265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530225</xdr:colOff>
      <xdr:row>0</xdr:row>
      <xdr:rowOff>165100</xdr:rowOff>
    </xdr:from>
    <xdr:to>
      <xdr:col>7</xdr:col>
      <xdr:colOff>771</xdr:colOff>
      <xdr:row>3</xdr:row>
      <xdr:rowOff>14547</xdr:rowOff>
    </xdr:to>
    <xdr:pic>
      <xdr:nvPicPr>
        <xdr:cNvPr id="5" name="Obrázek 4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48A4152B-C367-4B6F-A548-90742C6621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475" y="165100"/>
          <a:ext cx="1418937" cy="4018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161925</xdr:colOff>
      <xdr:row>1</xdr:row>
      <xdr:rowOff>19050</xdr:rowOff>
    </xdr:from>
    <xdr:to>
      <xdr:col>9</xdr:col>
      <xdr:colOff>311943</xdr:colOff>
      <xdr:row>2</xdr:row>
      <xdr:rowOff>177006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E0032A6B-84AB-4E48-8B48-30726C294AB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203200"/>
          <a:ext cx="873919" cy="3421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215900</xdr:colOff>
      <xdr:row>1</xdr:row>
      <xdr:rowOff>19050</xdr:rowOff>
    </xdr:from>
    <xdr:to>
      <xdr:col>13</xdr:col>
      <xdr:colOff>274805</xdr:colOff>
      <xdr:row>2</xdr:row>
      <xdr:rowOff>167559</xdr:rowOff>
    </xdr:to>
    <xdr:pic>
      <xdr:nvPicPr>
        <xdr:cNvPr id="7" name="obrázek 1" descr="bar">
          <a:extLst>
            <a:ext uri="{FF2B5EF4-FFF2-40B4-BE49-F238E27FC236}">
              <a16:creationId xmlns:a16="http://schemas.microsoft.com/office/drawing/2014/main" id="{15D21E4F-1B1D-4B9A-93D6-9B662336600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150" y="203200"/>
          <a:ext cx="1144755" cy="332659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530225</xdr:colOff>
      <xdr:row>0</xdr:row>
      <xdr:rowOff>165100</xdr:rowOff>
    </xdr:from>
    <xdr:to>
      <xdr:col>6</xdr:col>
      <xdr:colOff>207851</xdr:colOff>
      <xdr:row>3</xdr:row>
      <xdr:rowOff>14547</xdr:rowOff>
    </xdr:to>
    <xdr:pic>
      <xdr:nvPicPr>
        <xdr:cNvPr id="5" name="Obrázek 4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A9ECCE6C-EB69-400D-B09A-BD7C1D265C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165100"/>
          <a:ext cx="1418937" cy="4018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161925</xdr:colOff>
      <xdr:row>1</xdr:row>
      <xdr:rowOff>19050</xdr:rowOff>
    </xdr:from>
    <xdr:to>
      <xdr:col>9</xdr:col>
      <xdr:colOff>312649</xdr:colOff>
      <xdr:row>2</xdr:row>
      <xdr:rowOff>177006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ABF6EED2-E682-44D8-B02D-7ED0FFB3105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6575" y="203200"/>
          <a:ext cx="873919" cy="3421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215900</xdr:colOff>
      <xdr:row>1</xdr:row>
      <xdr:rowOff>19050</xdr:rowOff>
    </xdr:from>
    <xdr:to>
      <xdr:col>13</xdr:col>
      <xdr:colOff>277628</xdr:colOff>
      <xdr:row>2</xdr:row>
      <xdr:rowOff>167559</xdr:rowOff>
    </xdr:to>
    <xdr:pic>
      <xdr:nvPicPr>
        <xdr:cNvPr id="7" name="obrázek 1" descr="bar">
          <a:extLst>
            <a:ext uri="{FF2B5EF4-FFF2-40B4-BE49-F238E27FC236}">
              <a16:creationId xmlns:a16="http://schemas.microsoft.com/office/drawing/2014/main" id="{1F7885EE-E88A-4CF7-81EF-BFF37DCEBE7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203200"/>
          <a:ext cx="1144755" cy="332659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700088</xdr:colOff>
      <xdr:row>0</xdr:row>
      <xdr:rowOff>158750</xdr:rowOff>
    </xdr:from>
    <xdr:to>
      <xdr:col>2</xdr:col>
      <xdr:colOff>862013</xdr:colOff>
      <xdr:row>3</xdr:row>
      <xdr:rowOff>37465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A29F995-B5CB-40D6-86DD-59D42922D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0488" y="161925"/>
          <a:ext cx="1149350" cy="4184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90488</xdr:rowOff>
    </xdr:from>
    <xdr:to>
      <xdr:col>1</xdr:col>
      <xdr:colOff>17463</xdr:colOff>
      <xdr:row>3</xdr:row>
      <xdr:rowOff>65088</xdr:rowOff>
    </xdr:to>
    <xdr:pic>
      <xdr:nvPicPr>
        <xdr:cNvPr id="3" name="Obrázek 2" descr="C:\Users\alzbeta.kalalova\AppData\Local\Temp\Temp1_nextgenerationeu-cs.zip\nextgenerationeu_cs\JPEG\CS Financováno Evropskou unií_POS_POS.jpg">
          <a:extLst>
            <a:ext uri="{FF2B5EF4-FFF2-40B4-BE49-F238E27FC236}">
              <a16:creationId xmlns:a16="http://schemas.microsoft.com/office/drawing/2014/main" id="{EF564654-C3E1-4D75-BAE7-4DB2DB164B9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313"/>
          <a:ext cx="1846263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371475</xdr:colOff>
      <xdr:row>1</xdr:row>
      <xdr:rowOff>9525</xdr:rowOff>
    </xdr:from>
    <xdr:to>
      <xdr:col>5</xdr:col>
      <xdr:colOff>607377</xdr:colOff>
      <xdr:row>3</xdr:row>
      <xdr:rowOff>48260</xdr:rowOff>
    </xdr:to>
    <xdr:pic>
      <xdr:nvPicPr>
        <xdr:cNvPr id="4" name="obrázek 1" descr="bar">
          <a:extLst>
            <a:ext uri="{FF2B5EF4-FFF2-40B4-BE49-F238E27FC236}">
              <a16:creationId xmlns:a16="http://schemas.microsoft.com/office/drawing/2014/main" id="{B026D54C-6200-4503-82DD-0278A958765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6450" y="187325"/>
          <a:ext cx="1429702" cy="40068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4B0673F-B0EA-4B13-BC5D-013C3AFF566C}" name="Tabulka18198" displayName="Tabulka18198" ref="A6:N8" totalsRowShown="0" headerRowDxfId="510" dataDxfId="508" headerRowBorderDxfId="509" tableBorderDxfId="507">
  <autoFilter ref="A6:N8" xr:uid="{BC744C1A-F4A0-48A2-A1C3-013D1342A965}"/>
  <tableColumns count="14">
    <tableColumn id="1" xr3:uid="{00EA9B9B-A39A-4166-97C7-D2F05162C52E}" name="Registrační číslo" dataDxfId="506"/>
    <tableColumn id="2" xr3:uid="{3AB96A85-9B64-497D-91CB-07FA7A097985}" name="Název projektu" dataDxfId="505"/>
    <tableColumn id="3" xr3:uid="{898DEA4D-E391-4D63-8CC1-250018FBC34F}" name="Žadatel" dataDxfId="504"/>
    <tableColumn id="18" xr3:uid="{C2DB3B13-DCBD-4E40-8A52-52DB8D77DF71}" name="Požadovaná dotace" dataDxfId="503" dataCellStyle="Normální 2"/>
    <tableColumn id="17" xr3:uid="{0253CA0B-9F8E-4C22-866C-8E8F83F9A0C2}" name="Dotace" dataDxfId="502" dataCellStyle="Normální 2"/>
    <tableColumn id="12" xr3:uid="{221821FF-DBC4-4CCF-8119-C18BEC156F06}" name="Hodnocení" dataDxfId="501"/>
    <tableColumn id="5" xr3:uid="{3E2599D5-6D8D-41D7-8711-2638419352B0}" name="1." dataDxfId="500"/>
    <tableColumn id="6" xr3:uid="{5D4A73FE-636C-443F-B596-007A58BD5C79}" name="2." dataDxfId="499"/>
    <tableColumn id="8" xr3:uid="{0E411759-8AD5-4964-A9A8-A052AA9620D0}" name="3." dataDxfId="498"/>
    <tableColumn id="15" xr3:uid="{F9AFB86E-02E0-419E-8864-3B208934D514}" name="4." dataDxfId="497" dataCellStyle="Normální 2"/>
    <tableColumn id="14" xr3:uid="{DEE01585-E94E-4D17-9E9A-D45DF174F2A1}" name="5." dataDxfId="496" dataCellStyle="Normální 2"/>
    <tableColumn id="13" xr3:uid="{A33BC11B-7079-4E08-A05B-A42FC8F3C1D2}" name="6." dataDxfId="495" dataCellStyle="Normální 2"/>
    <tableColumn id="11" xr3:uid="{A73598A9-8E9D-4DFE-A48B-9FAF8E7BB30F}" name="7." dataDxfId="494" dataCellStyle="Normální 2"/>
    <tableColumn id="10" xr3:uid="{BA4A4D5B-4068-42AA-9D0C-08F7451AB0A5}" name="8." dataDxfId="493" dataCellStyle="Normální 2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FFB9568-CA90-4F86-8F59-35EE7410736B}" name="Tabulka181981526" displayName="Tabulka181981526" ref="A6:N7" totalsRowShown="0" headerRowDxfId="348" dataDxfId="346" headerRowBorderDxfId="347" tableBorderDxfId="345">
  <autoFilter ref="A6:N7" xr:uid="{BC744C1A-F4A0-48A2-A1C3-013D1342A965}"/>
  <tableColumns count="14">
    <tableColumn id="1" xr3:uid="{2A87AD71-7934-43D8-9810-730AA0B9039E}" name="Registrační číslo" dataDxfId="344"/>
    <tableColumn id="2" xr3:uid="{1177A8AB-D67D-4175-9A72-CF6FBBE7A6D9}" name="Název projektu" dataDxfId="343"/>
    <tableColumn id="3" xr3:uid="{C124C8AB-6CCE-4C74-BF3A-AB57FF23D661}" name="Žadatel" dataDxfId="342"/>
    <tableColumn id="18" xr3:uid="{81360589-35AE-4FED-8C50-9FF50F6A8B14}" name="Požadovaná dotace" dataDxfId="341" dataCellStyle="Normální 2"/>
    <tableColumn id="17" xr3:uid="{B5A79516-9E30-42B8-821E-D78E8AC67FED}" name="Dotace" dataDxfId="340" dataCellStyle="Normální 2"/>
    <tableColumn id="12" xr3:uid="{DF2D4C55-4E4E-4B98-A9C1-E1BC185C0ADB}" name="Hodnocení" dataDxfId="339">
      <calculatedColumnFormula>SUM(G7:N7)</calculatedColumnFormula>
    </tableColumn>
    <tableColumn id="5" xr3:uid="{07EA4A06-F732-4799-B923-73038FE12B5E}" name="1." dataDxfId="338"/>
    <tableColumn id="6" xr3:uid="{E75F580B-CA11-4236-A53B-273390E5CA73}" name="2." dataDxfId="337"/>
    <tableColumn id="8" xr3:uid="{454A5ED1-2892-4347-BFDE-C027E38BF0EE}" name="3." dataDxfId="336"/>
    <tableColumn id="15" xr3:uid="{57F239F7-EDD3-4419-84FA-CC2E1BD36451}" name="4." dataDxfId="335" dataCellStyle="Normální 2"/>
    <tableColumn id="14" xr3:uid="{7F9F0CA9-0987-40B9-ACAB-78C67AD631AF}" name="5." dataDxfId="334" dataCellStyle="Normální 2"/>
    <tableColumn id="13" xr3:uid="{C4BD727F-FDCE-414D-A1DE-087E61A6AC37}" name="6." dataDxfId="333" dataCellStyle="Normální 2"/>
    <tableColumn id="11" xr3:uid="{F9F5A781-7DB2-4E1F-AB45-BB8A40F537F7}" name="7." dataDxfId="332" dataCellStyle="Normální 2"/>
    <tableColumn id="10" xr3:uid="{E544CEDA-E650-4454-8759-F16BA9A38EE7}" name="8." dataDxfId="331" dataCellStyle="Normální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DA479BC-3FB9-4B57-A9AE-A93B97F6A9D6}" name="Tabulka18198101627" displayName="Tabulka18198101627" ref="A10:N13" totalsRowShown="0" headerRowDxfId="330" dataDxfId="328" headerRowBorderDxfId="329" tableBorderDxfId="327">
  <autoFilter ref="A10:N13" xr:uid="{3FC3BFF0-5D47-4FEF-A919-147956B2E107}"/>
  <tableColumns count="14">
    <tableColumn id="1" xr3:uid="{67FEB3B5-D523-4723-804F-2EC784FD0A21}" name="Registrační číslo" dataDxfId="326"/>
    <tableColumn id="2" xr3:uid="{085797D2-618D-4FBF-A540-6BA8B593F16E}" name="Název projektu" dataDxfId="325"/>
    <tableColumn id="3" xr3:uid="{2990405B-8307-4B34-96B1-447DA106C411}" name="Žadatel" dataDxfId="324"/>
    <tableColumn id="18" xr3:uid="{0D74A226-E9EB-4193-A88A-2CE582A56052}" name="Požadovaná dotace" dataDxfId="323" dataCellStyle="Normální 2"/>
    <tableColumn id="17" xr3:uid="{836C8280-647E-478D-9E04-C139A2CDE22A}" name="Dotace" dataDxfId="322" dataCellStyle="Normální 2"/>
    <tableColumn id="12" xr3:uid="{9DDF4357-C1F4-4E95-BAC0-FA69A4E01C2E}" name="Hodnocení" dataDxfId="321"/>
    <tableColumn id="5" xr3:uid="{F4BC410D-9D8D-4FAD-A198-030EE1BCE62B}" name="1." dataDxfId="320"/>
    <tableColumn id="6" xr3:uid="{A99DDFAB-3C42-4C6C-AF41-2B135F52EC5A}" name="2." dataDxfId="319"/>
    <tableColumn id="8" xr3:uid="{D1CBDDF3-89FE-419D-B7D2-2A3CB04D1E64}" name="3." dataDxfId="318"/>
    <tableColumn id="15" xr3:uid="{16054370-DE35-4F27-ACA4-100BCF58F9B8}" name="4." dataDxfId="317" dataCellStyle="Normální 2"/>
    <tableColumn id="14" xr3:uid="{718513CA-1C67-4D13-8A9C-D9E9F55E8B96}" name="5." dataDxfId="316" dataCellStyle="Normální 2"/>
    <tableColumn id="13" xr3:uid="{0C34D7BA-8ECA-413D-B605-CB5E7B8443CC}" name="6." dataDxfId="315" dataCellStyle="Normální 2"/>
    <tableColumn id="11" xr3:uid="{D3693F81-23B4-4A6C-A865-63FC591C5567}" name="7." dataDxfId="314" dataCellStyle="Normální 2"/>
    <tableColumn id="10" xr3:uid="{F6FFFB81-6ECA-4371-A1E1-AB9C94D6DBD5}" name="8." dataDxfId="313" dataCellStyle="Normální 2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B240EC9-F2CB-4418-9E45-9D8F96AA1926}" name="Tabulka1819810131728" displayName="Tabulka1819810131728" ref="A16:N28" totalsRowShown="0" headerRowDxfId="312" headerRowBorderDxfId="311" tableBorderDxfId="310">
  <autoFilter ref="A16:N28" xr:uid="{50DD0EAF-0FF9-42F3-A310-53E85A666833}"/>
  <tableColumns count="14">
    <tableColumn id="1" xr3:uid="{9B626D3B-6F20-4859-BCCC-B38E048DFEBD}" name="Registrační číslo"/>
    <tableColumn id="2" xr3:uid="{4DF81795-C0D3-4CD0-862B-2A787CE58821}" name="Název projektu"/>
    <tableColumn id="3" xr3:uid="{C4ECAD5F-FFA6-4BB1-8C2C-36496E390DFF}" name="Žadatel"/>
    <tableColumn id="18" xr3:uid="{A41F402F-1546-48C3-9FA0-FD2A80849279}" name="Požadovaná dotace"/>
    <tableColumn id="17" xr3:uid="{393C8BC3-4E80-40ED-AABF-C406C958493A}" name="Dotace"/>
    <tableColumn id="12" xr3:uid="{F1139AC2-0E89-43B1-AA1C-92F52E363496}" name="Hodnocení"/>
    <tableColumn id="5" xr3:uid="{1F29BDA7-11AA-42B3-9027-C465A95B32AF}" name="1."/>
    <tableColumn id="6" xr3:uid="{9BBFD89A-51AE-44B5-8317-B31B5A89B483}" name="2."/>
    <tableColumn id="8" xr3:uid="{7CA70C61-9D0E-45AE-B771-EA4049791F84}" name="3."/>
    <tableColumn id="15" xr3:uid="{CA285393-E22B-43FD-8EFE-7B8B003111E8}" name="4."/>
    <tableColumn id="14" xr3:uid="{C620652A-F8C2-47CB-8AC0-B31307CE9992}" name="5."/>
    <tableColumn id="13" xr3:uid="{26E22CE0-40A5-438D-AB58-83F61E200E58}" name="6."/>
    <tableColumn id="11" xr3:uid="{205658FA-40D5-474A-9CDF-B3939A5F2017}" name="7."/>
    <tableColumn id="10" xr3:uid="{6EF43C3F-80F2-45C6-8606-976A8E9D5422}" name="8.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5A7F2B8-536B-4FA8-A651-416F0F628E13}" name="Tabulka181981521" displayName="Tabulka181981521" ref="A6:N18" totalsRowShown="0" headerRowDxfId="309" dataDxfId="307" headerRowBorderDxfId="308" tableBorderDxfId="306">
  <autoFilter ref="A6:N18" xr:uid="{BC744C1A-F4A0-48A2-A1C3-013D1342A965}"/>
  <tableColumns count="14">
    <tableColumn id="1" xr3:uid="{3D71E283-E98C-4173-B4DF-85F49C9D93D6}" name="Registrační číslo" dataDxfId="305"/>
    <tableColumn id="2" xr3:uid="{01055CB7-0395-42B6-8C3B-2B75A33D11A6}" name="Název projektu" dataDxfId="304"/>
    <tableColumn id="3" xr3:uid="{32AA9EC2-1188-407D-BC7C-C2F38CDEFDE3}" name="Žadatel" dataDxfId="303"/>
    <tableColumn id="18" xr3:uid="{D21F9A48-FEE3-405F-91B5-5BBCF8306157}" name="Požadovaná dotace" dataDxfId="302" dataCellStyle="Normální 2"/>
    <tableColumn id="17" xr3:uid="{498E30F2-4FDC-4AFF-9514-F84E550060F7}" name="Dotace" dataDxfId="301" dataCellStyle="Normální 2"/>
    <tableColumn id="12" xr3:uid="{EA25069F-864A-4D6F-9BC7-293E896A1AD6}" name="Hodnocení" dataDxfId="300"/>
    <tableColumn id="5" xr3:uid="{C0B10D3D-021C-4B8E-B3F1-48D89E63BA35}" name="1." dataDxfId="299"/>
    <tableColumn id="6" xr3:uid="{5AC74EB8-E2D2-456A-BB6F-0679C5207B7E}" name="2." dataDxfId="298"/>
    <tableColumn id="8" xr3:uid="{AB14BD76-B97B-4FFD-8292-20B6D07AAEDF}" name="3." dataDxfId="297"/>
    <tableColumn id="15" xr3:uid="{4A70857A-5FA5-4554-A305-6F60DB5BBF40}" name="4." dataDxfId="296" dataCellStyle="Normální 2"/>
    <tableColumn id="14" xr3:uid="{D61B2EA9-5646-47C1-B104-1BDF4F760FC6}" name="5." dataDxfId="295" dataCellStyle="Normální 2"/>
    <tableColumn id="13" xr3:uid="{59D4F5FB-7AC6-42B2-A206-7A0F4766DF46}" name="6." dataDxfId="294" dataCellStyle="Normální 2"/>
    <tableColumn id="11" xr3:uid="{53302B49-FC06-4F77-8905-0D2C7F9AAEE3}" name="7." dataDxfId="293" dataCellStyle="Normální 2"/>
    <tableColumn id="10" xr3:uid="{84906237-AB11-4A15-957A-6935F8E1DDE6}" name="8." dataDxfId="292" dataCellStyle="Normální 2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F40F094-E84F-49B8-9A62-8FC957DEBC58}" name="Tabulka18198101622" displayName="Tabulka18198101622" ref="A21:N37" totalsRowShown="0" headerRowDxfId="291" dataDxfId="289" headerRowBorderDxfId="290" tableBorderDxfId="288">
  <autoFilter ref="A21:N37" xr:uid="{3FC3BFF0-5D47-4FEF-A919-147956B2E107}"/>
  <tableColumns count="14">
    <tableColumn id="1" xr3:uid="{647036FF-C18E-4D83-8903-248C4BAAEA05}" name="Registrační číslo" dataDxfId="287"/>
    <tableColumn id="2" xr3:uid="{CE5F110B-AC05-4B0A-B383-F318A55C107C}" name="Název projektu" dataDxfId="286"/>
    <tableColumn id="3" xr3:uid="{D46D7768-243F-402E-B279-63BC86FE69A8}" name="Žadatel" dataDxfId="285"/>
    <tableColumn id="18" xr3:uid="{39D7A82E-30A9-4CAF-B05B-EEF35920E611}" name="Požadovaná dotace" dataDxfId="284" dataCellStyle="Normální 2"/>
    <tableColumn id="17" xr3:uid="{059C10E2-06C8-4A3E-B936-FAFE4A3231C7}" name="Dotace" dataDxfId="283" dataCellStyle="Normální 2"/>
    <tableColumn id="12" xr3:uid="{2057632C-239E-4F42-BFB3-74E8E25A2137}" name="Hodnocení" dataDxfId="282"/>
    <tableColumn id="5" xr3:uid="{AEEFD81F-4089-4BF6-AE3B-23D03753FFD7}" name="1." dataDxfId="281"/>
    <tableColumn id="6" xr3:uid="{ABAAC880-172D-4CD4-B31D-AA48708EC3C7}" name="2." dataDxfId="280"/>
    <tableColumn id="8" xr3:uid="{94BD676D-8EF9-4732-96A9-E8C0BF1B7F08}" name="3." dataDxfId="279"/>
    <tableColumn id="15" xr3:uid="{1F96653A-FF7E-413E-BEEC-BBBEB3A1AB1F}" name="4." dataDxfId="278" dataCellStyle="Normální 2"/>
    <tableColumn id="14" xr3:uid="{6DF523F4-356A-435F-8B85-8CC42E306D20}" name="5." dataDxfId="277" dataCellStyle="Normální 2"/>
    <tableColumn id="13" xr3:uid="{9DEAE2E8-DB6B-4419-B7C2-228E918C0760}" name="6." dataDxfId="276" dataCellStyle="Normální 2"/>
    <tableColumn id="11" xr3:uid="{42AB7C77-6B44-41A1-A270-975C2D027425}" name="7." dataDxfId="275" dataCellStyle="Normální 2"/>
    <tableColumn id="10" xr3:uid="{BE2E72B4-52C7-4EB4-8E55-D10CB1D4EC62}" name="8." dataDxfId="274" dataCellStyle="Normální 2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773DD75-96D1-406A-A7C5-BD12B68D07AB}" name="Tabulka1819810131723" displayName="Tabulka1819810131723" ref="A40:N50" totalsRowShown="0" headerRowDxfId="273" dataDxfId="271" headerRowBorderDxfId="272" tableBorderDxfId="270">
  <autoFilter ref="A40:N50" xr:uid="{50DD0EAF-0FF9-42F3-A310-53E85A666833}"/>
  <tableColumns count="14">
    <tableColumn id="1" xr3:uid="{21A0C6C8-C0BA-494E-8D31-AC4EC4646E1B}" name="Registrační číslo" dataDxfId="269"/>
    <tableColumn id="2" xr3:uid="{1043CDCD-FE15-4673-8F09-1B72BFC538E5}" name="Název projektu" dataDxfId="268"/>
    <tableColumn id="3" xr3:uid="{3B8B9F1E-0A29-467A-BE3F-C3C120D92484}" name="Žadatel" dataDxfId="267"/>
    <tableColumn id="18" xr3:uid="{560403EC-0ACD-4980-9EA0-41F1D287B7A1}" name="Požadovaná dotace" dataDxfId="266" dataCellStyle="Normální 2"/>
    <tableColumn id="17" xr3:uid="{2BDBBC07-9DF2-4DEB-85C6-EAE7EE95A940}" name="Dotace" dataDxfId="265" dataCellStyle="Normální 2"/>
    <tableColumn id="12" xr3:uid="{FC1C8F96-8F5B-4AAF-AA9A-77FE1DDE375F}" name="Hodnocení" dataDxfId="264"/>
    <tableColumn id="5" xr3:uid="{3EA6DF4B-A5CE-4EB9-AFFE-124C275AD9B3}" name="1." dataDxfId="263"/>
    <tableColumn id="6" xr3:uid="{0BC89D3F-768A-4AF2-96A3-51B0C7DB507C}" name="2." dataDxfId="262"/>
    <tableColumn id="8" xr3:uid="{906B47C4-2B43-4898-9560-5E906998C728}" name="3." dataDxfId="261"/>
    <tableColumn id="15" xr3:uid="{DE8F6F7E-6D07-4674-9D57-8778635C990F}" name="4." dataDxfId="260" dataCellStyle="Normální 2"/>
    <tableColumn id="14" xr3:uid="{04550775-2CA0-4AF9-98A5-2B7E7A4048AC}" name="5." dataDxfId="259" dataCellStyle="Normální 2"/>
    <tableColumn id="13" xr3:uid="{C789330C-F369-4C56-8913-89A3094D28A0}" name="6." dataDxfId="258" dataCellStyle="Normální 2"/>
    <tableColumn id="11" xr3:uid="{305F9D2A-DEC4-471E-A923-6842FDF25428}" name="7." dataDxfId="257" dataCellStyle="Normální 2"/>
    <tableColumn id="10" xr3:uid="{1F318BAD-6C7D-46C9-9A9C-88A68485C88A}" name="8." dataDxfId="256" dataCellStyle="Normální 2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333CF54-8F9C-4327-B37E-E67DAD22E7F9}" name="Tabulka18198141824" displayName="Tabulka18198141824" ref="A53:N57" totalsRowShown="0" headerRowDxfId="255" dataDxfId="253" headerRowBorderDxfId="254" tableBorderDxfId="252">
  <autoFilter ref="A53:N57" xr:uid="{D476B623-BFF7-40B5-81E9-3B9866EF2C4A}"/>
  <tableColumns count="14">
    <tableColumn id="1" xr3:uid="{41AAB954-932E-4122-B3AB-971663BD0674}" name="Registrační číslo" dataDxfId="251"/>
    <tableColumn id="2" xr3:uid="{88F41645-E6A0-4981-A055-67E2714A01B9}" name="Název projektu" dataDxfId="250"/>
    <tableColumn id="3" xr3:uid="{6407E6D1-F12F-4AC0-85D8-DFAC6C3094A6}" name="Žadatel" dataDxfId="249"/>
    <tableColumn id="18" xr3:uid="{C4790E1E-F15A-4B70-A94A-E1264C070902}" name="Požadovaná dotace" dataDxfId="248" dataCellStyle="Normální 2"/>
    <tableColumn id="17" xr3:uid="{251A94F1-0CB8-427A-B126-9533EC38747D}" name="Dotace" dataDxfId="247" dataCellStyle="Normální 2"/>
    <tableColumn id="12" xr3:uid="{B5160198-2FF4-4449-80C5-E5128493A442}" name="Hodnocení" dataDxfId="246"/>
    <tableColumn id="5" xr3:uid="{48818805-3A8E-4829-95EC-22E481C55B69}" name="1." dataDxfId="245"/>
    <tableColumn id="6" xr3:uid="{2AFCFCC1-C11D-4CF0-A64A-441979B59D1F}" name="2." dataDxfId="244"/>
    <tableColumn id="8" xr3:uid="{7C5BC5D9-AA60-446D-8A59-B00BAC287583}" name="3." dataDxfId="243"/>
    <tableColumn id="15" xr3:uid="{B6059E70-E277-43B5-8FA6-EF2FFB4C59E4}" name="4." dataDxfId="242" dataCellStyle="Normální 2"/>
    <tableColumn id="14" xr3:uid="{E2A99F92-26D4-4FC2-B415-2B1E561A3216}" name="5." dataDxfId="241" dataCellStyle="Normální 2"/>
    <tableColumn id="13" xr3:uid="{5FE6BCA2-5E3D-491B-BD2D-7E2E969063C8}" name="6." dataDxfId="240" dataCellStyle="Normální 2"/>
    <tableColumn id="11" xr3:uid="{997BB750-5393-460F-92E3-470278604B64}" name="7." dataDxfId="239" dataCellStyle="Normální 2"/>
    <tableColumn id="10" xr3:uid="{7181151C-5F9D-4F86-AA94-B828A085CC64}" name="8." dataDxfId="238" dataCellStyle="Normální 2"/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D929C99-69D7-478B-AFE2-933B8DC183CA}" name="Tabulka1819814182025" displayName="Tabulka1819814182025" ref="A60:N62" totalsRowShown="0" headerRowDxfId="237" dataDxfId="235" headerRowBorderDxfId="236" tableBorderDxfId="234">
  <autoFilter ref="A60:N62" xr:uid="{F95E4DA4-443A-44AD-B887-262384C00CDC}"/>
  <tableColumns count="14">
    <tableColumn id="1" xr3:uid="{12E54188-57EF-4E73-AD13-EE8960E0E480}" name="Registrační číslo" dataDxfId="233"/>
    <tableColumn id="2" xr3:uid="{11C82088-E9DD-472D-9E36-7D22D20CE018}" name="Název projektu" dataDxfId="232"/>
    <tableColumn id="3" xr3:uid="{B07DAB35-19A4-4F56-9929-5F3925C473CD}" name="Žadatel" dataDxfId="231"/>
    <tableColumn id="18" xr3:uid="{EF3B65D8-5311-4066-9FBE-B679ED531F58}" name="Požadovaná dotace" dataDxfId="230" dataCellStyle="Normální 2"/>
    <tableColumn id="17" xr3:uid="{B726D948-DB60-4AB1-BA85-9FBB662BAEAA}" name="Dotace" dataDxfId="229" dataCellStyle="Normální 2"/>
    <tableColumn id="12" xr3:uid="{595043A9-DFB3-419A-950B-339B7386D338}" name="Hodnocení" dataDxfId="228">
      <calculatedColumnFormula>SUM(G61:N61)</calculatedColumnFormula>
    </tableColumn>
    <tableColumn id="5" xr3:uid="{0D267ECE-50F1-4D80-868C-A4500B6A55F6}" name="1." dataDxfId="227"/>
    <tableColumn id="6" xr3:uid="{58413FCB-40E5-4422-BBBB-B57A1BD1E8FF}" name="2." dataDxfId="226"/>
    <tableColumn id="8" xr3:uid="{5DF9E677-A5B5-4358-AB1E-E8A90B87D620}" name="3." dataDxfId="225"/>
    <tableColumn id="15" xr3:uid="{FCA81FBB-239D-4495-BAFA-31FF363DA49E}" name="4." dataDxfId="224" dataCellStyle="Normální 2"/>
    <tableColumn id="14" xr3:uid="{3457B5E3-1837-4368-8E1E-091AD9B1ED19}" name="5." dataDxfId="223" dataCellStyle="Normální 2"/>
    <tableColumn id="13" xr3:uid="{7E69A14A-4BB9-40AE-BBAD-FC6A37A30466}" name="6." dataDxfId="222" dataCellStyle="Normální 2"/>
    <tableColumn id="11" xr3:uid="{76BE500D-1A15-4CC7-93FB-4816B1C1F228}" name="7." dataDxfId="221" dataCellStyle="Normální 2"/>
    <tableColumn id="10" xr3:uid="{1EE70BD7-F159-434D-B22E-547B9C23B628}" name="8." dataDxfId="220" dataCellStyle="Normální 2"/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ABCAB63-7143-4344-B2AF-37D933828C0E}" name="Tabulka18198152131" displayName="Tabulka18198152131" ref="A6:N19" totalsRowShown="0" headerRowDxfId="219" dataDxfId="217" headerRowBorderDxfId="218" tableBorderDxfId="216">
  <autoFilter ref="A6:N19" xr:uid="{BC744C1A-F4A0-48A2-A1C3-013D1342A965}"/>
  <tableColumns count="14">
    <tableColumn id="1" xr3:uid="{86A68384-EBD7-4CBB-80C4-C89BBDCBFFB0}" name="Registrační číslo" dataDxfId="215"/>
    <tableColumn id="2" xr3:uid="{0DACEAC7-87D8-47F5-893C-B6BB1E944EDD}" name="Název projektu" dataDxfId="214"/>
    <tableColumn id="3" xr3:uid="{FFB9449B-99BC-4210-AB91-6D68FA676AC4}" name="Žadatel" dataDxfId="213"/>
    <tableColumn id="18" xr3:uid="{EBCFF189-039D-49BD-A854-31AF6A354399}" name="Požadovaná dotace" dataDxfId="212" dataCellStyle="Normální 2"/>
    <tableColumn id="17" xr3:uid="{5243E32F-5A5C-4A63-B76C-E3D1A2041140}" name="Dotace" dataDxfId="211" dataCellStyle="Normální 2"/>
    <tableColumn id="12" xr3:uid="{F27F7518-1630-4C6B-BD96-CD7B06E64520}" name="Hodnocení" dataDxfId="210"/>
    <tableColumn id="5" xr3:uid="{08255A35-AEBD-454C-BF92-1B548B9DC2E0}" name="1." dataDxfId="209"/>
    <tableColumn id="6" xr3:uid="{BAA54786-FE43-4DF0-B829-B2171645C1C6}" name="2." dataDxfId="208"/>
    <tableColumn id="8" xr3:uid="{6BA6150B-CB11-4B90-968A-E08378069BF5}" name="3." dataDxfId="207"/>
    <tableColumn id="15" xr3:uid="{8AA9576B-046E-4981-B80B-C32A2438001F}" name="4." dataDxfId="206" dataCellStyle="Normální 2"/>
    <tableColumn id="14" xr3:uid="{88165791-B2F1-4431-8368-95FD1824808B}" name="5." dataDxfId="205" dataCellStyle="Normální 2"/>
    <tableColumn id="13" xr3:uid="{3FE4F011-F7B2-4DF1-B462-A0BB91ED54FA}" name="6." dataDxfId="204" dataCellStyle="Normální 2"/>
    <tableColumn id="11" xr3:uid="{40ED1A56-6EE2-4BAA-B47C-6580D6E6C511}" name="7." dataDxfId="203" dataCellStyle="Normální 2"/>
    <tableColumn id="10" xr3:uid="{FC62F086-73A6-46D9-A4EB-5152074A1BFA}" name="8." dataDxfId="202" dataCellStyle="Normální 2"/>
  </tableColumns>
  <tableStyleInfo name="TableStyleMedium4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40573E30-B872-4C50-9037-F78DA50BDB41}" name="Tabulka1819810162232" displayName="Tabulka1819810162232" ref="A22:N30" totalsRowShown="0" headerRowDxfId="201" dataDxfId="199" headerRowBorderDxfId="200" tableBorderDxfId="198">
  <autoFilter ref="A22:N30" xr:uid="{3FC3BFF0-5D47-4FEF-A919-147956B2E107}"/>
  <tableColumns count="14">
    <tableColumn id="1" xr3:uid="{B670DDD0-85EC-446E-B74C-FF049D50F3A9}" name="Registrační číslo" dataDxfId="197"/>
    <tableColumn id="2" xr3:uid="{0E85BA74-F955-4D91-A992-04990683DD96}" name="Název projektu" dataDxfId="196"/>
    <tableColumn id="3" xr3:uid="{EFD7B5E9-24E4-49D4-BCD4-8DCD5C1C8AF9}" name="Žadatel" dataDxfId="195"/>
    <tableColumn id="18" xr3:uid="{7B3F17C8-BB4F-427D-9BD1-374771EBB8AE}" name="Požadovaná dotace" dataDxfId="194" dataCellStyle="Normální 2"/>
    <tableColumn id="17" xr3:uid="{6FD04EDB-CEA5-4834-BA85-B53DFB56099F}" name="Dotace" dataDxfId="193" dataCellStyle="Normální 2"/>
    <tableColumn id="12" xr3:uid="{C62329D5-3241-4F65-9C94-A0D6F3CFD235}" name="Hodnocení" dataDxfId="192"/>
    <tableColumn id="5" xr3:uid="{55D94DCA-52D3-429C-821F-832564F6FAA6}" name="1." dataDxfId="191"/>
    <tableColumn id="6" xr3:uid="{41804584-72C2-4F15-A251-8FC3D7F8402C}" name="2." dataDxfId="190"/>
    <tableColumn id="8" xr3:uid="{B7AAF1F0-D976-4489-82EE-64F32311CB0F}" name="3." dataDxfId="189"/>
    <tableColumn id="15" xr3:uid="{FFD10F99-BE00-43C9-BF4A-085017022A34}" name="4." dataDxfId="188" dataCellStyle="Normální 2"/>
    <tableColumn id="14" xr3:uid="{31BEA3D8-16C5-48E8-B9DB-52F4030013AA}" name="5." dataDxfId="187" dataCellStyle="Normální 2"/>
    <tableColumn id="13" xr3:uid="{6158E2B8-3CBF-4A39-8C80-91D13EDFE247}" name="6." dataDxfId="186" dataCellStyle="Normální 2"/>
    <tableColumn id="11" xr3:uid="{696D8123-08AE-416F-AC2A-BADBD43F9423}" name="7." dataDxfId="185" dataCellStyle="Normální 2"/>
    <tableColumn id="10" xr3:uid="{C75C3C37-57D3-4A7F-AEE3-553414CC5F4B}" name="8." dataDxfId="184" dataCellStyle="Normální 2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3CF5F6D-FC20-417B-B46B-D8AAA12FDD74}" name="Tabulka1819810" displayName="Tabulka1819810" ref="A11:N13" totalsRowShown="0" headerRowDxfId="492" dataDxfId="490" headerRowBorderDxfId="491" tableBorderDxfId="489">
  <autoFilter ref="A11:N13" xr:uid="{3FC3BFF0-5D47-4FEF-A919-147956B2E107}"/>
  <tableColumns count="14">
    <tableColumn id="1" xr3:uid="{65F67395-E469-4084-9337-D3B0E83449CE}" name="Registrační číslo" dataDxfId="488"/>
    <tableColumn id="2" xr3:uid="{946E67BE-E653-43AB-AD11-779F55623939}" name="Název projektu" dataDxfId="487"/>
    <tableColumn id="3" xr3:uid="{B6E785EC-14E1-41DA-8329-52DD8B4C73FD}" name="Žadatel" dataDxfId="486"/>
    <tableColumn id="18" xr3:uid="{DBB315AA-BB96-4D53-8AF4-818748A49147}" name="Požadovaná dotace" dataDxfId="485" dataCellStyle="Normální 2"/>
    <tableColumn id="17" xr3:uid="{B14169D1-424D-447F-B250-0FCB6650BE94}" name="Dotace" dataDxfId="484" dataCellStyle="Normální 2"/>
    <tableColumn id="12" xr3:uid="{45FC698E-E9BF-4AC6-A417-C1DD8BE5F97D}" name="Hodnocení" dataDxfId="483"/>
    <tableColumn id="5" xr3:uid="{56A46815-BFC5-4256-9CCE-E423F5E81C7F}" name="1." dataDxfId="482"/>
    <tableColumn id="6" xr3:uid="{3DE5E8BF-E8B8-478E-BCAF-1AB241F42642}" name="2." dataDxfId="481"/>
    <tableColumn id="8" xr3:uid="{E274DC9E-ECE8-45C7-B340-FADE836CD092}" name="3." dataDxfId="480"/>
    <tableColumn id="15" xr3:uid="{258E4EDF-0DE7-4280-82EE-5441E4D32B59}" name="4." dataDxfId="479" dataCellStyle="Normální 2"/>
    <tableColumn id="14" xr3:uid="{A06FCB5E-E8AF-4A52-9611-E2FD48F7FA28}" name="5." dataDxfId="478" dataCellStyle="Normální 2"/>
    <tableColumn id="13" xr3:uid="{11C135F0-5FB4-478E-91D5-D1EB6FD4A295}" name="6." dataDxfId="477" dataCellStyle="Normální 2"/>
    <tableColumn id="11" xr3:uid="{F2A1EFD2-AB9C-4BCD-BDB7-6B171FDF84F2}" name="7." dataDxfId="476" dataCellStyle="Normální 2"/>
    <tableColumn id="10" xr3:uid="{B6A2D163-1646-4417-A8C0-71CBBD56BC55}" name="8." dataDxfId="475" dataCellStyle="Normální 2"/>
  </tableColumns>
  <tableStyleInfo name="TableStyleMedium4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7D31583F-A47F-4862-B450-AE8CFCB87594}" name="Tabulka181981013172333" displayName="Tabulka181981013172333" ref="A33:N37" totalsRowShown="0" headerRowDxfId="183" dataDxfId="181" headerRowBorderDxfId="182" tableBorderDxfId="180">
  <autoFilter ref="A33:N37" xr:uid="{50DD0EAF-0FF9-42F3-A310-53E85A666833}"/>
  <tableColumns count="14">
    <tableColumn id="1" xr3:uid="{DE59EA75-76DE-4D21-8AFE-18E45B1F30FB}" name="Registrační číslo" dataDxfId="179"/>
    <tableColumn id="2" xr3:uid="{06B8F726-BC84-47A4-A8DB-1CFAF9C75F5A}" name="Název projektu" dataDxfId="178"/>
    <tableColumn id="3" xr3:uid="{B3600D32-4EBC-4F90-BF7B-6F3B055D7F48}" name="Žadatel" dataDxfId="177"/>
    <tableColumn id="18" xr3:uid="{7BB13A1F-EB0A-420C-8C85-4790FC078C25}" name="Požadovaná dotace" dataDxfId="176" dataCellStyle="Normální 2"/>
    <tableColumn id="17" xr3:uid="{C686D28C-46C3-4A9F-A1D0-B52E4C483A5B}" name="Dotace" dataDxfId="175" dataCellStyle="Normální 2"/>
    <tableColumn id="12" xr3:uid="{E2D3DEC9-3560-46F9-8927-EF1CFBF983A3}" name="Hodnocení" dataDxfId="174"/>
    <tableColumn id="5" xr3:uid="{48590150-38EC-4051-9045-F407875B2FA1}" name="1." dataDxfId="173"/>
    <tableColumn id="6" xr3:uid="{4B9BF308-B90C-4CD9-8F96-92B23BF5C6A4}" name="2." dataDxfId="172"/>
    <tableColumn id="8" xr3:uid="{0D9F3B65-AFF6-4C63-B9E4-3FF9EF31DAC7}" name="3." dataDxfId="171"/>
    <tableColumn id="15" xr3:uid="{404E5C07-AEDD-4F52-90B0-02EBFF01A7A1}" name="4." dataDxfId="170" dataCellStyle="Normální 2"/>
    <tableColumn id="14" xr3:uid="{EB581C16-4AE8-4C1B-BF65-B28146E18D99}" name="5." dataDxfId="169" dataCellStyle="Normální 2"/>
    <tableColumn id="13" xr3:uid="{8FBD7310-E89E-4388-A03A-D98B0371A22A}" name="6." dataDxfId="168" dataCellStyle="Normální 2"/>
    <tableColumn id="11" xr3:uid="{44B64A31-23EA-45C2-9D94-68729E61CE45}" name="7." dataDxfId="167" dataCellStyle="Normální 2"/>
    <tableColumn id="10" xr3:uid="{A370B25F-3348-4DB5-97FC-8C7999F9BA85}" name="8." dataDxfId="166" dataCellStyle="Normální 2"/>
  </tableColumns>
  <tableStyleInfo name="TableStyleMedium4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84F4E66-89E1-41FF-B08E-B2B8F2989F48}" name="Tabulka1819814182434" displayName="Tabulka1819814182434" ref="A40:N45" totalsRowShown="0" headerRowDxfId="165" dataDxfId="163" headerRowBorderDxfId="164" tableBorderDxfId="162">
  <autoFilter ref="A40:N45" xr:uid="{D476B623-BFF7-40B5-81E9-3B9866EF2C4A}"/>
  <tableColumns count="14">
    <tableColumn id="1" xr3:uid="{F30DE516-1A32-48F0-A21A-0B983CDA37BC}" name="Registrační číslo" dataDxfId="161"/>
    <tableColumn id="2" xr3:uid="{6035A9BB-6185-4808-826B-6C3C6AB4A9E6}" name="Název projektu" dataDxfId="160"/>
    <tableColumn id="3" xr3:uid="{4FF32CFE-0082-46B2-B910-94866BFFC01F}" name="Žadatel" dataDxfId="159"/>
    <tableColumn id="18" xr3:uid="{2F0C45BC-1B0F-4DE2-A0C4-89447186359A}" name="Požadovaná dotace" dataDxfId="158" dataCellStyle="Normální 2"/>
    <tableColumn id="17" xr3:uid="{1901B81D-E53E-45F8-BEDF-FF9CB095DDD7}" name="Dotace" dataDxfId="157" dataCellStyle="Normální 2"/>
    <tableColumn id="12" xr3:uid="{00A3EB3E-D151-49B2-AB6D-F2CD1D3A5F36}" name="Hodnocení" dataDxfId="156"/>
    <tableColumn id="5" xr3:uid="{962B8B93-4298-4007-A368-79B8EDCF7B10}" name="1." dataDxfId="155"/>
    <tableColumn id="6" xr3:uid="{EF42DA2C-9365-4522-A929-5DF65E91FE47}" name="2." dataDxfId="154"/>
    <tableColumn id="8" xr3:uid="{F200F95C-C231-4DFB-B316-50E156637743}" name="3." dataDxfId="153"/>
    <tableColumn id="15" xr3:uid="{2CD84E4C-470A-4C3B-A853-B4CD757B0EF0}" name="4." dataDxfId="152" dataCellStyle="Normální 2"/>
    <tableColumn id="14" xr3:uid="{ED3E0DA5-6276-4378-B9C6-47024DAF62D8}" name="5." dataDxfId="151" dataCellStyle="Normální 2"/>
    <tableColumn id="13" xr3:uid="{9BEC25E2-7A23-46AB-BBDE-22C72ACB77BD}" name="6." dataDxfId="150" dataCellStyle="Normální 2"/>
    <tableColumn id="11" xr3:uid="{7E9B07C7-5D1B-4C4A-AB03-4CE1E7FC1768}" name="7." dataDxfId="149" dataCellStyle="Normální 2"/>
    <tableColumn id="10" xr3:uid="{B9DE5727-9005-4FAD-BB7A-558D358B7C0F}" name="8." dataDxfId="148" dataCellStyle="Normální 2"/>
  </tableColumns>
  <tableStyleInfo name="TableStyleMedium4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53D96CEC-EDAE-498B-8A4C-1CF1FC60EED9}" name="Tabulka181981418202535" displayName="Tabulka181981418202535" ref="A48:N49" totalsRowShown="0" headerRowDxfId="147" dataDxfId="145" headerRowBorderDxfId="146" tableBorderDxfId="144">
  <autoFilter ref="A48:N49" xr:uid="{F95E4DA4-443A-44AD-B887-262384C00CDC}"/>
  <tableColumns count="14">
    <tableColumn id="1" xr3:uid="{162ED246-6150-4D68-B461-22CBD0C24409}" name="Registrační číslo" dataDxfId="143"/>
    <tableColumn id="2" xr3:uid="{FE375A6B-FC36-4C1C-9242-9A900CEC6663}" name="Název projektu" dataDxfId="142"/>
    <tableColumn id="3" xr3:uid="{4C75640F-9C46-45B2-AF00-FE2D699BB925}" name="Žadatel" dataDxfId="141"/>
    <tableColumn id="18" xr3:uid="{B39080F6-CDEF-4669-AC62-D8BFAE6978F7}" name="Požadovaná dotace" dataDxfId="140" dataCellStyle="Normální 2"/>
    <tableColumn id="17" xr3:uid="{4EA3AA61-843B-4F56-8B50-83A9472269A7}" name="Návrh dotace" dataDxfId="139" dataCellStyle="Normální 2"/>
    <tableColumn id="12" xr3:uid="{F6F72A3B-53C4-45EB-8460-71E688EAF091}" name="Hodnocení" dataDxfId="138">
      <calculatedColumnFormula>SUM(G49:N49)</calculatedColumnFormula>
    </tableColumn>
    <tableColumn id="5" xr3:uid="{F379BCAC-376D-4CC4-895A-57ABA4469B6C}" name="1." dataDxfId="137"/>
    <tableColumn id="6" xr3:uid="{5D494569-7EA1-4908-8D62-02F07423FE43}" name="2." dataDxfId="136"/>
    <tableColumn id="8" xr3:uid="{793E08F8-A4E2-456C-8319-F743DE54F0FE}" name="3." dataDxfId="135"/>
    <tableColumn id="15" xr3:uid="{C4BE13E7-6351-4BCA-A1DD-D12A83E4DD5B}" name="4." dataDxfId="134" dataCellStyle="Normální 2"/>
    <tableColumn id="14" xr3:uid="{3390E889-BAF3-4371-B9BA-C3BCD71B031D}" name="5." dataDxfId="133" dataCellStyle="Normální 2"/>
    <tableColumn id="13" xr3:uid="{24D51334-4482-4BB5-A683-279110B5CF1B}" name="6." dataDxfId="132" dataCellStyle="Normální 2"/>
    <tableColumn id="11" xr3:uid="{B730787A-B188-41F1-978D-9546325A0210}" name="7." dataDxfId="131" dataCellStyle="Normální 2"/>
    <tableColumn id="10" xr3:uid="{946423E7-FF90-458C-8BC8-CBCB900CFE64}" name="8." dataDxfId="130" dataCellStyle="Normální 2"/>
  </tableColumns>
  <tableStyleInfo name="TableStyleMedium4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61878D8-7C9B-4DF9-BED5-7ED9C294B7A9}" name="Tabulka181912" displayName="Tabulka181912" ref="A6:N7" totalsRowShown="0" headerRowDxfId="129" dataDxfId="127" headerRowBorderDxfId="128" tableBorderDxfId="126">
  <autoFilter ref="A6:N7" xr:uid="{BC744C1A-F4A0-48A2-A1C3-013D1342A965}"/>
  <tableColumns count="14">
    <tableColumn id="1" xr3:uid="{42A8A50E-21A1-49D9-BBBB-F49180505B88}" name="Registrační číslo" dataDxfId="125"/>
    <tableColumn id="2" xr3:uid="{4436070F-C470-487A-921C-B3AD46C951F5}" name="Název projektu" dataDxfId="124"/>
    <tableColumn id="3" xr3:uid="{1AD556FC-09D8-438C-B90A-8A9B50CC24C6}" name="Žadatel" dataDxfId="123"/>
    <tableColumn id="18" xr3:uid="{8A1DE857-4573-4342-BB4C-14C317A66F96}" name="Požadovaná dotace" dataDxfId="122" dataCellStyle="Normální 2"/>
    <tableColumn id="17" xr3:uid="{86A5AD05-58D9-4F01-A8CF-2AFB69DA6323}" name="Dotace" dataDxfId="121" dataCellStyle="Normální 2"/>
    <tableColumn id="12" xr3:uid="{36A7DA69-4F33-4945-B4A0-1CF37FEA0F0F}" name="Hodnocení" dataDxfId="120"/>
    <tableColumn id="5" xr3:uid="{4D0D8726-CE7F-41D3-98A8-646B303DE532}" name="1." dataDxfId="119"/>
    <tableColumn id="6" xr3:uid="{992E4353-8AF0-4A2E-9258-9D0BBE05ADEF}" name="2." dataDxfId="118"/>
    <tableColumn id="8" xr3:uid="{96242E1C-54E5-4CD1-9D9C-900650309096}" name="3." dataDxfId="117"/>
    <tableColumn id="15" xr3:uid="{EFB14E32-1F5A-4A8F-8D68-41E7C9226042}" name="4." dataDxfId="116" dataCellStyle="Normální 2"/>
    <tableColumn id="14" xr3:uid="{F991B1C7-784A-475C-96F4-5C34FB21432C}" name="5." dataDxfId="115" dataCellStyle="Normální 2"/>
    <tableColumn id="13" xr3:uid="{3807F60D-22C9-4230-B05A-EFD05AFAADEB}" name="6." dataDxfId="114" dataCellStyle="Normální 2"/>
    <tableColumn id="11" xr3:uid="{9D881B45-6B9A-4C88-BA3F-69CE5910505A}" name="7." dataDxfId="113" dataCellStyle="Normální 2"/>
    <tableColumn id="10" xr3:uid="{44D44045-99FB-4A5E-9F70-8057573283B0}" name="8." dataDxfId="112" dataCellStyle="Normální 2"/>
  </tableColumns>
  <tableStyleInfo name="TableStyleMedium4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1C7865-67E6-4FFE-ACCB-3BE5567976EE}" name="Okruh1" displayName="Okruh1" ref="A6:N41" totalsRowShown="0" headerRowDxfId="111" dataDxfId="109" headerRowBorderDxfId="110" tableBorderDxfId="108">
  <autoFilter ref="A6:N41" xr:uid="{BC744C1A-F4A0-48A2-A1C3-013D1342A965}"/>
  <tableColumns count="14">
    <tableColumn id="1" xr3:uid="{716E0FCD-9954-4A15-AD70-8891DC4DC094}" name="Registrační číslo" dataDxfId="107"/>
    <tableColumn id="2" xr3:uid="{01DF99BC-D710-459F-9F13-D59A225669FB}" name="Název projektu" dataDxfId="106"/>
    <tableColumn id="3" xr3:uid="{2A378815-CCCB-4BD8-AFBF-C0E15BC0B9B2}" name="Žadatel" dataDxfId="105"/>
    <tableColumn id="18" xr3:uid="{5CC2296E-590C-4946-A9AD-AA803BF713CF}" name="Požadovaná dotace" dataDxfId="104" dataCellStyle="Normální 2"/>
    <tableColumn id="17" xr3:uid="{BBA327CE-2131-48B9-A27D-F61E8EC6460E}" name="Dotace" dataDxfId="103" dataCellStyle="Normální 2"/>
    <tableColumn id="12" xr3:uid="{F0F89BFF-D30B-4327-A5AD-4A844DC065B4}" name="Hodnocení" dataDxfId="102"/>
    <tableColumn id="5" xr3:uid="{58AAF526-4F52-4B52-8EC4-B9D1EE940AAF}" name="1." dataDxfId="101"/>
    <tableColumn id="6" xr3:uid="{76A734F9-D0E4-4106-A3E7-93917F1A1A8F}" name="2." dataDxfId="100"/>
    <tableColumn id="8" xr3:uid="{BDC30671-4176-43FE-802C-1707C9BD5707}" name="3." dataDxfId="99"/>
    <tableColumn id="15" xr3:uid="{E3E2C14E-A9BC-47BA-A2C8-2A8F91FD00D7}" name="4." dataDxfId="98" dataCellStyle="Normální 2"/>
    <tableColumn id="14" xr3:uid="{C706E2E4-3804-4E05-B1F7-023D85A83135}" name="5." dataDxfId="97" dataCellStyle="Normální 2"/>
    <tableColumn id="13" xr3:uid="{515A5C0F-1C7F-42D6-8760-127AC2C445A2}" name="6." dataDxfId="96" dataCellStyle="Normální 2"/>
    <tableColumn id="11" xr3:uid="{743D5624-C129-4C27-B667-8C5FF4AAAF75}" name="7." dataDxfId="95" dataCellStyle="Normální 2"/>
    <tableColumn id="10" xr3:uid="{E726052E-D7C9-4207-AC98-9AAAC80C5106}" name="8." dataDxfId="94" dataCellStyle="Normální 2"/>
  </tableColumns>
  <tableStyleInfo name="TableStyleMedium4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4E73B66A-1B9A-4B13-A176-C544639D2758}" name="Okruh2" displayName="Okruh2" ref="A45:N84" totalsRowShown="0" headerRowDxfId="93" dataDxfId="91" headerRowBorderDxfId="92" tableBorderDxfId="90">
  <autoFilter ref="A45:N84" xr:uid="{E9C360A0-1082-4FF4-92BA-8D224CAA7624}"/>
  <tableColumns count="14">
    <tableColumn id="1" xr3:uid="{C51E1D54-F25D-4077-A534-DBD776A16522}" name="Registrační číslo" dataDxfId="89"/>
    <tableColumn id="2" xr3:uid="{9AC71992-96E5-4B39-9658-A2AE0E1B46C3}" name="Název projektu" dataDxfId="88"/>
    <tableColumn id="3" xr3:uid="{18A04432-872F-46C7-B0BA-E9E40C1A7966}" name="Žadatel" dataDxfId="87"/>
    <tableColumn id="18" xr3:uid="{70A2CEA7-1FF6-4E2D-A1B4-689AA146B0DF}" name="Požadovaná dotace" dataDxfId="86" dataCellStyle="Normální 2"/>
    <tableColumn id="17" xr3:uid="{8CE8C680-88CC-4C02-B1E4-327ABFDBD985}" name="Dotace" dataDxfId="85" dataCellStyle="Normální 2"/>
    <tableColumn id="12" xr3:uid="{F2D824AA-547B-491B-A3F2-C1DD4A01845A}" name="Hodnocení" dataDxfId="84"/>
    <tableColumn id="5" xr3:uid="{115D5F32-1650-4F39-A23A-20C2DF2D7233}" name="1." dataDxfId="83"/>
    <tableColumn id="6" xr3:uid="{09F39F19-FF08-44EE-8EFF-E0A39FC1B725}" name="2." dataDxfId="82"/>
    <tableColumn id="8" xr3:uid="{5E8F4B29-F714-44A6-8B01-C2A6D3D1BF43}" name="3." dataDxfId="81"/>
    <tableColumn id="15" xr3:uid="{F1AC085B-3559-4B2D-8C40-1F1367970B93}" name="4." dataDxfId="80" dataCellStyle="Normální 2"/>
    <tableColumn id="14" xr3:uid="{4206DD09-EB71-481E-9C1E-02A7967DC8C5}" name="5." dataDxfId="79" dataCellStyle="Normální 2"/>
    <tableColumn id="13" xr3:uid="{AC8B7740-F241-4080-BD6C-83BF772FFADF}" name="6." dataDxfId="78" dataCellStyle="Normální 2"/>
    <tableColumn id="11" xr3:uid="{6381D9B5-A002-490A-BEDE-594C4A810E76}" name="7." dataDxfId="77" dataCellStyle="Normální 2"/>
    <tableColumn id="10" xr3:uid="{B9508D4A-168B-41A3-81F4-F70713F6F6BE}" name="8." dataDxfId="76" dataCellStyle="Normální 2"/>
  </tableColumns>
  <tableStyleInfo name="TableStyleMedium4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D77979C-7BC3-43AD-ABAA-4AF00D8D97E7}" name="Okruh3" displayName="Okruh3" ref="A88:N127" totalsRowShown="0" headerRowDxfId="75" dataDxfId="73" headerRowBorderDxfId="74" tableBorderDxfId="72">
  <autoFilter ref="A88:N127" xr:uid="{2D004467-AFF8-4520-8AAC-0489E16A8EFB}"/>
  <tableColumns count="14">
    <tableColumn id="1" xr3:uid="{274A8B9A-5C0A-409B-B598-13C9E9CAF61A}" name="Registrační číslo" dataDxfId="71"/>
    <tableColumn id="2" xr3:uid="{85980CD2-A0F7-40C7-B415-298CDA955F3C}" name="Název projektu" dataDxfId="70"/>
    <tableColumn id="3" xr3:uid="{33B6D39C-BF8E-478C-B4DF-70CC08E600A5}" name="Žadatel" dataDxfId="69"/>
    <tableColumn id="18" xr3:uid="{1FA2C56B-BEDC-444D-919A-2C172B682DC5}" name="Požadovaná dotace" dataDxfId="68" dataCellStyle="Normální 2"/>
    <tableColumn id="17" xr3:uid="{36794973-A329-4180-8E2C-1F8320357E91}" name="Dotace" dataDxfId="67" dataCellStyle="Normální 2"/>
    <tableColumn id="12" xr3:uid="{3DBAC552-6751-44C5-B09F-D975ACC89915}" name="Hodnocení" dataDxfId="66"/>
    <tableColumn id="5" xr3:uid="{3FBDC534-3CFC-4A33-A75F-D42F19045A13}" name="1." dataDxfId="65"/>
    <tableColumn id="6" xr3:uid="{4CCE180D-50FB-49FA-A764-CF2A613BE55E}" name="2." dataDxfId="64"/>
    <tableColumn id="8" xr3:uid="{98D62105-00FC-468F-8EF6-C57A8B878349}" name="3." dataDxfId="63"/>
    <tableColumn id="15" xr3:uid="{9006A518-CBD6-47D5-834A-F93DE7D2BE6E}" name="4." dataDxfId="62" dataCellStyle="Normální 2"/>
    <tableColumn id="14" xr3:uid="{1148349E-7F59-45BF-B6B1-92B424BA75AC}" name="5." dataDxfId="61" dataCellStyle="Normální 2"/>
    <tableColumn id="13" xr3:uid="{7076D9CB-A338-4D2E-969C-EB251F4EA85A}" name="6." dataDxfId="60" dataCellStyle="Normální 2"/>
    <tableColumn id="11" xr3:uid="{FF9C18CE-FCBD-4AB7-B718-7DD0F78C8583}" name="7." dataDxfId="59" dataCellStyle="Normální 2"/>
    <tableColumn id="10" xr3:uid="{82166DBA-0A84-4DB1-8BEC-6F4C5DCBD41E}" name="8." dataDxfId="58" dataCellStyle="Normální 2"/>
  </tableColumns>
  <tableStyleInfo name="TableStyleMedium4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2E47187-8173-4912-884C-FE1D3D430D9F}" name="Okruh4" displayName="Okruh4" ref="A130:N147" totalsRowShown="0" headerRowDxfId="57" dataDxfId="55" headerRowBorderDxfId="56" tableBorderDxfId="54">
  <autoFilter ref="A130:N147" xr:uid="{FCC9C112-365E-486A-BA1F-CC90E0748BC9}"/>
  <tableColumns count="14">
    <tableColumn id="1" xr3:uid="{F90F00C7-C700-46B1-833C-619129F1C8C9}" name="Registrační číslo" dataDxfId="53"/>
    <tableColumn id="2" xr3:uid="{8A9CCFA2-6F1F-4FC8-BF4D-2E201D953774}" name="Název projektu" dataDxfId="52"/>
    <tableColumn id="3" xr3:uid="{F03B291D-B133-4601-B704-2D733B703575}" name="Žadatel" dataDxfId="51"/>
    <tableColumn id="18" xr3:uid="{66017DAB-3C32-40C0-8F5A-DEE145415310}" name="Požadovaná dotace" dataDxfId="50" dataCellStyle="Normální 2"/>
    <tableColumn id="17" xr3:uid="{3678CEB3-7D81-43EB-82B7-A722E6BF4B00}" name="Dotace" dataDxfId="49" dataCellStyle="Normální 2"/>
    <tableColumn id="12" xr3:uid="{71701970-4691-4B86-BD70-78BEDFA64544}" name="Hodnocení" dataDxfId="48"/>
    <tableColumn id="5" xr3:uid="{F2511CB4-AC32-4DAE-8C1D-DDD022E0DCE1}" name="1." dataDxfId="47"/>
    <tableColumn id="6" xr3:uid="{1683C94A-DF8F-483A-AB00-8F754162DFCD}" name="2." dataDxfId="46"/>
    <tableColumn id="8" xr3:uid="{4D47CCCC-642C-46A5-81FE-DA76644B5C93}" name="3." dataDxfId="45"/>
    <tableColumn id="15" xr3:uid="{2A8DA6C9-9E7E-43AD-8254-B0AFBA4B1400}" name="4." dataDxfId="44" dataCellStyle="Normální 2"/>
    <tableColumn id="14" xr3:uid="{CD1E6958-AFFC-44EB-8E6D-8BEFA0A6CC47}" name="5." dataDxfId="43" dataCellStyle="Normální 2"/>
    <tableColumn id="13" xr3:uid="{DA71E506-A33C-45F8-9D70-BCEAE06A4D9D}" name="6." dataDxfId="42" dataCellStyle="Normální 2"/>
    <tableColumn id="11" xr3:uid="{6C112287-4569-4D6D-AAE2-F9EC4B7C7EFD}" name="7." dataDxfId="41" dataCellStyle="Normální 2"/>
    <tableColumn id="10" xr3:uid="{D4D60B34-E605-4089-B1F8-0F190A54A962}" name="8." dataDxfId="40" dataCellStyle="Normální 2"/>
  </tableColumns>
  <tableStyleInfo name="TableStyleMedium4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B9227FD4-4055-416C-B120-EF4EF03952AE}" name="Okruh5" displayName="Okruh5" ref="A151:N158" totalsRowShown="0" headerRowDxfId="39" dataDxfId="37" headerRowBorderDxfId="38" tableBorderDxfId="36">
  <autoFilter ref="A151:N158" xr:uid="{94B0D63B-1D28-45A9-A8BD-C0CD48BFAA36}"/>
  <tableColumns count="14">
    <tableColumn id="1" xr3:uid="{261B7D77-DB0B-499C-9815-F4FC416FEB15}" name="Registrační číslo" dataDxfId="35"/>
    <tableColumn id="2" xr3:uid="{5DCFAEB4-DB76-4A6E-94B5-A7CE8224DE70}" name="Název projektu" dataDxfId="34"/>
    <tableColumn id="3" xr3:uid="{2EAAB3D9-9A9E-4DE1-A90B-5C1BDDD01E49}" name="Žadatel" dataDxfId="33"/>
    <tableColumn id="18" xr3:uid="{CFAAB8E3-0673-4E07-B591-B4E8D4F0116C}" name="Požadovaná dotace" dataDxfId="32" dataCellStyle="Normální 2"/>
    <tableColumn id="17" xr3:uid="{09BB97DB-B93F-4B46-B7CA-359C9A23D293}" name="Dotace" dataDxfId="31" dataCellStyle="Normální 2"/>
    <tableColumn id="12" xr3:uid="{FB31F130-1A25-499E-9FD7-38DAE3308045}" name="Hodnocení" dataDxfId="30"/>
    <tableColumn id="5" xr3:uid="{6B215122-2A8C-4622-AB96-B55DC4A4A32C}" name="1." dataDxfId="29"/>
    <tableColumn id="6" xr3:uid="{A40FD966-0015-4958-BAF7-2AED70CD83C7}" name="2." dataDxfId="28"/>
    <tableColumn id="8" xr3:uid="{461EF67A-C25B-485E-ABE0-4DF1F0EB8EB6}" name="3." dataDxfId="27"/>
    <tableColumn id="15" xr3:uid="{E1165F11-FD79-4925-B6EE-1D0B4B5E1960}" name="4." dataDxfId="26" dataCellStyle="Normální 2"/>
    <tableColumn id="14" xr3:uid="{C9C95AA1-D61A-4C03-8621-FC0C674229DB}" name="5." dataDxfId="25" dataCellStyle="Normální 2"/>
    <tableColumn id="13" xr3:uid="{2834F662-8FDD-476A-BA49-8B1A166FE5AA}" name="6." dataDxfId="24" dataCellStyle="Normální 2"/>
    <tableColumn id="11" xr3:uid="{8E287741-D8B1-407E-9D17-7AB34EA1EACD}" name="7." dataDxfId="23" dataCellStyle="Normální 2"/>
    <tableColumn id="10" xr3:uid="{B243711F-B653-43B8-8BB4-177305A61E49}" name="8." dataDxfId="22" dataCellStyle="Normální 2"/>
  </tableColumns>
  <tableStyleInfo name="TableStyleMedium4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33C34E0-A2DA-4292-9FB2-568D9C5C9BF1}" name="Tabulka6" displayName="Tabulka6" ref="A8:G11" totalsRowShown="0" headerRowDxfId="21" dataDxfId="19" headerRowBorderDxfId="20" tableBorderDxfId="18" totalsRowBorderDxfId="17">
  <tableColumns count="7">
    <tableColumn id="1" xr3:uid="{094D0533-0103-4F82-A6DD-DB311FBD1CA9}" name="Počty žádostí" dataDxfId="16"/>
    <tableColumn id="2" xr3:uid="{B42A3245-433E-4E48-B7F6-0FD5076850B8}" name="Celkem" dataDxfId="15"/>
    <tableColumn id="3" xr3:uid="{178CCEF4-BFB7-4F1F-923C-23CF4DAED8AC}" name="Okruh 1_x000a_Rezidenční pobyty" dataDxfId="14"/>
    <tableColumn id="4" xr3:uid="{A3609558-A82A-4441-B85D-C402B4BFEEB9}" name="Okruh 2_x000a_Hostování zahraničních umělců v českých souborech a institucích" dataDxfId="13"/>
    <tableColumn id="5" xr3:uid="{09CB3E22-4B0D-4F45-B906-18DFA087C733}" name="Okruh 3_x000a_Tvůrčí dílny, odborné kurzy, workshopy" dataDxfId="12"/>
    <tableColumn id="6" xr3:uid="{89ABCF10-C5C5-48DC-AE26-F56117B4B3A9}" name="Okruh 4_x000a_Konference, semináře" dataDxfId="11"/>
    <tableColumn id="7" xr3:uid="{28F8B1DE-5296-4C1A-8344-10585100360F}" name="Okruh 5_x000a_Platformy podporující rozvoj kompetencí pracovníků KKS" dataDxfId="1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37A65B6-C03E-4C9D-8967-E7722F03597B}" name="Tabulka181981013" displayName="Tabulka181981013" ref="A16:N21" totalsRowShown="0" headerRowDxfId="474" dataDxfId="472" headerRowBorderDxfId="473" tableBorderDxfId="471">
  <autoFilter ref="A16:N21" xr:uid="{50DD0EAF-0FF9-42F3-A310-53E85A666833}"/>
  <tableColumns count="14">
    <tableColumn id="1" xr3:uid="{48206F21-73F2-4F1D-ABE5-23F209B791B3}" name="Registrační číslo" dataDxfId="470"/>
    <tableColumn id="2" xr3:uid="{6A1DEEC1-BAF3-494C-B7FE-D1196FD0286E}" name="Název projektu" dataDxfId="469"/>
    <tableColumn id="3" xr3:uid="{C1BECF58-9FC2-4C7F-9290-BFA8D8EA977D}" name="Žadatel" dataDxfId="468"/>
    <tableColumn id="18" xr3:uid="{84A667D4-DE3E-419A-865B-0000E1734E17}" name="Požadovaná dotace" dataDxfId="467" dataCellStyle="Normální 2"/>
    <tableColumn id="17" xr3:uid="{085B4518-630A-415C-A5C5-6D0E48A0B5F0}" name="Dotace" dataDxfId="466" dataCellStyle="Normální 2"/>
    <tableColumn id="12" xr3:uid="{35AA9C19-7A66-4CBA-A93B-22C957FC9C23}" name="Hodnocení" dataDxfId="465"/>
    <tableColumn id="5" xr3:uid="{7B35908F-C4DC-4974-AAA7-BDCF17C0BDA7}" name="1." dataDxfId="464"/>
    <tableColumn id="6" xr3:uid="{7836CE63-5E39-4E8E-AD82-9BE16496DC71}" name="2." dataDxfId="463"/>
    <tableColumn id="8" xr3:uid="{E6805DCC-6418-4A33-A81C-E7884B1F8BF2}" name="3." dataDxfId="462"/>
    <tableColumn id="15" xr3:uid="{297471E7-DD42-48EF-8384-90D732EFC066}" name="4." dataDxfId="461" dataCellStyle="Normální 2"/>
    <tableColumn id="14" xr3:uid="{8A331BA8-2AA1-4459-B8DB-A37939766D86}" name="5." dataDxfId="460" dataCellStyle="Normální 2"/>
    <tableColumn id="13" xr3:uid="{67E0A57D-D3DB-42D4-A7B0-09AEE62F627D}" name="6." dataDxfId="459" dataCellStyle="Normální 2"/>
    <tableColumn id="11" xr3:uid="{2D9AFC4C-40D9-4EA7-BB81-3A80832CDD56}" name="7." dataDxfId="458" dataCellStyle="Normální 2"/>
    <tableColumn id="10" xr3:uid="{19863314-1451-43CD-906A-8D850F82F39F}" name="8." dataDxfId="457" dataCellStyle="Normální 2"/>
  </tableColumns>
  <tableStyleInfo name="TableStyleMedium4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8462B05-566F-4C19-B2B6-F7C445334848}" name="Okruh58940" displayName="Okruh58940" ref="A19:A27" totalsRowShown="0" headerRowDxfId="9" dataDxfId="7" headerRowBorderDxfId="8" tableBorderDxfId="6">
  <tableColumns count="1">
    <tableColumn id="1" xr3:uid="{476AA091-1B6F-42AF-A609-0B489D240E7A}" name="Hodnotící kritéria" dataDxfId="5" dataCellStyle="Normální 2"/>
  </tableColumns>
  <tableStyleInfo name="TableStyleMedium4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1E373F2-DCBE-4292-BDB4-1986C4A82F69}" name="Okruh5891141" displayName="Okruh5891141" ref="B19:B27" totalsRowShown="0" headerRowDxfId="4" dataDxfId="2" headerRowBorderDxfId="3" tableBorderDxfId="1">
  <tableColumns count="1">
    <tableColumn id="1" xr3:uid="{F365DF61-2EEB-4E32-B961-96670ACC8068}" name="Bodové hodnocení" dataDxfId="0" dataCellStyle="Normální 2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A6D43DA-2F9A-425D-A0C5-421ADD870173}" name="Tabulka1819814" displayName="Tabulka1819814" ref="A24:N28" totalsRowShown="0" headerRowDxfId="456" dataDxfId="454" headerRowBorderDxfId="455" tableBorderDxfId="453">
  <autoFilter ref="A24:N28" xr:uid="{D476B623-BFF7-40B5-81E9-3B9866EF2C4A}"/>
  <tableColumns count="14">
    <tableColumn id="1" xr3:uid="{0C2BA53B-CBB1-4E88-BD17-6A04C9C0D2D0}" name="Registrační číslo" dataDxfId="452"/>
    <tableColumn id="2" xr3:uid="{17CEF56E-E06D-4131-9B83-73C377123533}" name="Název projektu" dataDxfId="451"/>
    <tableColumn id="3" xr3:uid="{8C1B59F4-1974-4216-B030-489A4F8152C6}" name="Žadatel" dataDxfId="450"/>
    <tableColumn id="18" xr3:uid="{2DA8AE5B-CF15-43D2-9AE6-7E233203B4C6}" name="Požadovaná dotace" dataDxfId="449" dataCellStyle="Normální 2"/>
    <tableColumn id="17" xr3:uid="{808E4F43-F840-4B26-9B2C-A8EE86A6B374}" name="Dotace" dataDxfId="448" dataCellStyle="Normální 2"/>
    <tableColumn id="12" xr3:uid="{896BAA3E-A22B-49BB-A763-CA7762F2FC58}" name="Hodnocení" dataDxfId="447"/>
    <tableColumn id="5" xr3:uid="{4F8A494B-8FB6-4A4F-A50D-64EE360F5C54}" name="1." dataDxfId="446"/>
    <tableColumn id="6" xr3:uid="{49B21C76-5639-46BD-B4A9-520E1131899A}" name="2." dataDxfId="445"/>
    <tableColumn id="8" xr3:uid="{902C316A-9EC9-4214-B064-CA6F15C0E79E}" name="3." dataDxfId="444"/>
    <tableColumn id="15" xr3:uid="{6A258EDB-12EA-4AAD-8095-DA6726017567}" name="4." dataDxfId="443" dataCellStyle="Normální 2"/>
    <tableColumn id="14" xr3:uid="{0CD21D60-DE69-4381-BFF6-5E565CDBEFA6}" name="5." dataDxfId="442" dataCellStyle="Normální 2"/>
    <tableColumn id="13" xr3:uid="{D61314CC-6DAE-4E57-AA1E-A9D9AB513869}" name="6." dataDxfId="441" dataCellStyle="Normální 2"/>
    <tableColumn id="11" xr3:uid="{B862DA90-EFA2-4A16-94E5-B03C7A5C3C8A}" name="7." dataDxfId="440" dataCellStyle="Normální 2"/>
    <tableColumn id="10" xr3:uid="{88DAF7BD-C649-4B13-A2E1-EC7BA975E156}" name="8." dataDxfId="439" dataCellStyle="Normální 2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5E0CB9A-7C51-471E-B4C3-058CE147B49C}" name="Tabulka1819815" displayName="Tabulka1819815" ref="A6:N13" totalsRowShown="0" headerRowDxfId="438" dataDxfId="436" headerRowBorderDxfId="437" tableBorderDxfId="435">
  <autoFilter ref="A6:N13" xr:uid="{BC744C1A-F4A0-48A2-A1C3-013D1342A965}"/>
  <tableColumns count="14">
    <tableColumn id="1" xr3:uid="{D099D157-FFE3-4734-B6FD-F4060A7008EA}" name="Registrační číslo" dataDxfId="434"/>
    <tableColumn id="2" xr3:uid="{97E2D6CA-04B6-4F61-9BA3-04413E42CE4F}" name="Název projektu" dataDxfId="433"/>
    <tableColumn id="3" xr3:uid="{A28E9F1A-B7EA-4531-A75E-D48E48A38EF1}" name="Žadatel" dataDxfId="432"/>
    <tableColumn id="18" xr3:uid="{70C438BA-C618-4190-B281-BE368E17C6B2}" name="Požadovaná dotace" dataDxfId="431" dataCellStyle="Normální 2"/>
    <tableColumn id="17" xr3:uid="{01B0A35A-3C08-4941-8DE2-4F6616D6EE8A}" name="Dotace" dataDxfId="430" dataCellStyle="Normální 2"/>
    <tableColumn id="12" xr3:uid="{E4C5BA04-166D-4E20-8653-97B4CC67AF77}" name="Hodnocení" dataDxfId="429"/>
    <tableColumn id="5" xr3:uid="{246D2E7A-BF42-461B-992E-B451AEC52291}" name="1." dataDxfId="428"/>
    <tableColumn id="6" xr3:uid="{69043FF2-6343-4170-AD8B-BC8E23BE90E7}" name="2." dataDxfId="427"/>
    <tableColumn id="8" xr3:uid="{641654E1-1312-4B69-8693-7E1E8F10C2C5}" name="3." dataDxfId="426"/>
    <tableColumn id="15" xr3:uid="{EB5CB0E6-AD7F-4F70-BF7C-928126117D04}" name="4." dataDxfId="425" dataCellStyle="Normální 2"/>
    <tableColumn id="14" xr3:uid="{916AD9AC-E363-480D-BB49-572CD46794E9}" name="5." dataDxfId="424" dataCellStyle="Normální 2"/>
    <tableColumn id="13" xr3:uid="{000AF058-70DC-445E-9430-D19816E58156}" name="6." dataDxfId="423" dataCellStyle="Normální 2"/>
    <tableColumn id="11" xr3:uid="{B2B57B55-839B-460F-8743-A8C1879A76CA}" name="7." dataDxfId="422" dataCellStyle="Normální 2"/>
    <tableColumn id="10" xr3:uid="{BAA41379-DB0E-4534-8342-A0B6B27A765D}" name="8." dataDxfId="421" dataCellStyle="Normální 2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B07A5A6-CC78-4921-8761-DC0AE584DC88}" name="Tabulka181981016" displayName="Tabulka181981016" ref="A16:N26" totalsRowShown="0" headerRowDxfId="420" dataDxfId="418" headerRowBorderDxfId="419" tableBorderDxfId="417">
  <autoFilter ref="A16:N26" xr:uid="{3FC3BFF0-5D47-4FEF-A919-147956B2E107}"/>
  <tableColumns count="14">
    <tableColumn id="1" xr3:uid="{CE47926B-27EB-4B58-8A3F-BD7E71641F2A}" name="Registrační číslo" dataDxfId="416"/>
    <tableColumn id="2" xr3:uid="{AD015B25-6B70-4E62-A11B-2671B027A083}" name="Název projektu" dataDxfId="415"/>
    <tableColumn id="3" xr3:uid="{2124EAEF-16CF-4504-A453-E42B29908977}" name="Žadatel" dataDxfId="414"/>
    <tableColumn id="18" xr3:uid="{5B6A6C91-C1DE-4540-A107-44E58A29B01A}" name="Požadovaná dotace" dataDxfId="413" dataCellStyle="Normální 2"/>
    <tableColumn id="17" xr3:uid="{A9EC16A5-A858-4911-BFF6-D547E5ACFA40}" name="Dotace" dataDxfId="412" dataCellStyle="Normální 2"/>
    <tableColumn id="12" xr3:uid="{F4D7FEA3-4017-4C0C-AF6F-071720DD94C4}" name="Hodnocení" dataDxfId="411"/>
    <tableColumn id="5" xr3:uid="{AB101083-AAA5-4DD0-AF98-00BDBCC16E02}" name="1." dataDxfId="410"/>
    <tableColumn id="6" xr3:uid="{16E7C9DB-848F-4186-AB9E-03DF12448496}" name="2." dataDxfId="409"/>
    <tableColumn id="8" xr3:uid="{C68A0213-9F72-4E9A-8795-B9C7C6C42D26}" name="3." dataDxfId="408"/>
    <tableColumn id="15" xr3:uid="{47B8A0DC-0BB7-4C1A-9492-54C4749D756A}" name="4." dataDxfId="407" dataCellStyle="Normální 2"/>
    <tableColumn id="14" xr3:uid="{51DBFC0B-8E23-4F68-8A22-9F0807BC4F75}" name="5." dataDxfId="406" dataCellStyle="Normální 2"/>
    <tableColumn id="13" xr3:uid="{7EB1B0BB-313D-482D-B7D2-D51733A15973}" name="6." dataDxfId="405" dataCellStyle="Normální 2"/>
    <tableColumn id="11" xr3:uid="{EC4009F7-B858-4CE9-A33F-CB48EA92BFE0}" name="7." dataDxfId="404" dataCellStyle="Normální 2"/>
    <tableColumn id="10" xr3:uid="{7BBACA3B-8177-4D0E-A1AA-D87860577F88}" name="8." dataDxfId="403" dataCellStyle="Normální 2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F19B6B3-4539-4A75-80F8-995BB3E82D30}" name="Tabulka18198101317" displayName="Tabulka18198101317" ref="A29:N37" totalsRowShown="0" headerRowDxfId="402" dataDxfId="400" headerRowBorderDxfId="401" tableBorderDxfId="399">
  <autoFilter ref="A29:N37" xr:uid="{50DD0EAF-0FF9-42F3-A310-53E85A666833}"/>
  <tableColumns count="14">
    <tableColumn id="1" xr3:uid="{577D0444-D6DA-486F-87C6-1F84CD08B80A}" name="Registrační číslo" dataDxfId="398"/>
    <tableColumn id="2" xr3:uid="{ED8260C1-A0C5-4971-A5D0-BBF9983CE698}" name="Název projektu" dataDxfId="397"/>
    <tableColumn id="3" xr3:uid="{20933F59-02B1-4B6E-BD3A-A6BC8A5F0F98}" name="Žadatel" dataDxfId="396"/>
    <tableColumn id="18" xr3:uid="{F384E5B0-CE47-4004-9BE9-55C9A4DF85A4}" name="Požadovaná dotace" dataDxfId="395" dataCellStyle="Normální 2"/>
    <tableColumn id="17" xr3:uid="{CBE2682E-5B8F-4441-BA44-3A364C373998}" name="Dotace" dataDxfId="394" dataCellStyle="Normální 2"/>
    <tableColumn id="12" xr3:uid="{C3C9A554-DD92-4A92-A7EB-0F7D3AA0707A}" name="Hodnocení" dataDxfId="393"/>
    <tableColumn id="5" xr3:uid="{F8AC160F-6893-489D-89BD-681C84A4866F}" name="1." dataDxfId="392"/>
    <tableColumn id="6" xr3:uid="{4A20BB62-AFBC-471F-98EF-BD0B7A77DC27}" name="2." dataDxfId="391"/>
    <tableColumn id="8" xr3:uid="{1EE8F719-8A5E-423E-A63D-D7BC29E28080}" name="3." dataDxfId="390"/>
    <tableColumn id="15" xr3:uid="{0777E16A-4C5C-4BB6-8D12-95ADB8C3A722}" name="4." dataDxfId="389" dataCellStyle="Normální 2"/>
    <tableColumn id="14" xr3:uid="{001C537F-EA22-4336-9243-4F5CA1B003CA}" name="5." dataDxfId="388" dataCellStyle="Normální 2"/>
    <tableColumn id="13" xr3:uid="{072FBCE0-5D64-4A45-AADE-6D8E69CD4869}" name="6." dataDxfId="387" dataCellStyle="Normální 2"/>
    <tableColumn id="11" xr3:uid="{B6F4E243-E177-4FED-92D7-3941876E8387}" name="7." dataDxfId="386" dataCellStyle="Normální 2"/>
    <tableColumn id="10" xr3:uid="{8634230B-33E3-4AC5-A4A6-8B89130440A5}" name="8." dataDxfId="385" dataCellStyle="Normální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D077B73-AE49-4639-B2C6-6BE989CA5E51}" name="Tabulka181981418" displayName="Tabulka181981418" ref="A40:N44" totalsRowShown="0" headerRowDxfId="384" dataDxfId="382" headerRowBorderDxfId="383" tableBorderDxfId="381">
  <autoFilter ref="A40:N44" xr:uid="{D476B623-BFF7-40B5-81E9-3B9866EF2C4A}"/>
  <tableColumns count="14">
    <tableColumn id="1" xr3:uid="{13C2934A-73C6-4845-8845-D939225DC86A}" name="Registrační číslo" dataDxfId="380"/>
    <tableColumn id="2" xr3:uid="{5149C532-B78A-4D15-9BEB-6CD7DF6A0193}" name="Název projektu" dataDxfId="379"/>
    <tableColumn id="3" xr3:uid="{0287ADE8-F21A-4F0E-852D-41E37A3D51A1}" name="Žadatel" dataDxfId="378"/>
    <tableColumn id="18" xr3:uid="{98615FAE-794D-4DDC-B623-ED6D0A16D113}" name="Požadovaná dotace" dataDxfId="377" dataCellStyle="Normální 2"/>
    <tableColumn id="17" xr3:uid="{8CBED688-021F-42E8-8A49-E77653820007}" name="Dotace" dataDxfId="376" dataCellStyle="Normální 2"/>
    <tableColumn id="12" xr3:uid="{8BC37D9A-96F0-4DA1-90BE-6B73565CBD01}" name="Hodnocení" dataDxfId="375"/>
    <tableColumn id="5" xr3:uid="{11AEFC98-E66F-4D63-8824-33DEFCBE96D0}" name="1." dataDxfId="374"/>
    <tableColumn id="6" xr3:uid="{C81784E1-F3F3-47DB-94C4-1189F1550A2A}" name="2." dataDxfId="373"/>
    <tableColumn id="8" xr3:uid="{97E46BC0-EA3C-4AF3-80AA-43CB54B3CFC3}" name="3." dataDxfId="372"/>
    <tableColumn id="15" xr3:uid="{48301299-0FCD-49CF-B482-827F18090CB7}" name="4." dataDxfId="371" dataCellStyle="Normální 2"/>
    <tableColumn id="14" xr3:uid="{2EC6D7BC-4565-41EB-BFAC-CED87F018F15}" name="5." dataDxfId="370" dataCellStyle="Normální 2"/>
    <tableColumn id="13" xr3:uid="{70F310ED-9F53-45E9-BBB3-2F78E172B69A}" name="6." dataDxfId="369" dataCellStyle="Normální 2"/>
    <tableColumn id="11" xr3:uid="{E6CE05F3-126A-4BD6-B68F-08F1901B7D6D}" name="7." dataDxfId="368" dataCellStyle="Normální 2"/>
    <tableColumn id="10" xr3:uid="{6F60C59E-87C9-43CB-97E2-325ECFFFA641}" name="8." dataDxfId="367" dataCellStyle="Normální 2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2365C2E-6377-496F-AF19-EBEFD17FF1DB}" name="Tabulka18198141820" displayName="Tabulka18198141820" ref="A47:N50" totalsRowShown="0" headerRowDxfId="366" dataDxfId="364" headerRowBorderDxfId="365" tableBorderDxfId="363">
  <autoFilter ref="A47:N50" xr:uid="{F95E4DA4-443A-44AD-B887-262384C00CDC}"/>
  <tableColumns count="14">
    <tableColumn id="1" xr3:uid="{55F63949-AB33-47BE-B1C8-9E59D3D9FE66}" name="Registrační číslo" dataDxfId="362"/>
    <tableColumn id="2" xr3:uid="{617161E5-37BC-42D3-AEF1-E6E0DDFD3662}" name="Název projektu" dataDxfId="361"/>
    <tableColumn id="3" xr3:uid="{D4F37C7C-054C-4173-931A-6E82BA61D0D2}" name="Žadatel" dataDxfId="360"/>
    <tableColumn id="18" xr3:uid="{5ABB6899-4D1F-4C7D-BF9B-711DF18AF8F6}" name="Požadovaná dotace" dataDxfId="359" dataCellStyle="Normální 2"/>
    <tableColumn id="17" xr3:uid="{45B36057-9F3C-46EF-93FD-1F70D88DECBA}" name="Dotace" dataDxfId="358" dataCellStyle="Normální 2"/>
    <tableColumn id="12" xr3:uid="{66F1EE43-F040-4F2D-9727-B7AF3AA7FAB5}" name="Hodnocení" dataDxfId="357"/>
    <tableColumn id="5" xr3:uid="{1FFC8CC3-AA6E-47F5-9530-BC96A847DAB8}" name="1." dataDxfId="356"/>
    <tableColumn id="6" xr3:uid="{528163A9-5855-4B06-96CC-DDC1BC0864A3}" name="2." dataDxfId="355"/>
    <tableColumn id="8" xr3:uid="{30963423-AFB1-4E0D-BC88-1A78C6198B52}" name="3." dataDxfId="354"/>
    <tableColumn id="15" xr3:uid="{715F5A29-B194-47AA-ACB3-78F0FBF2A65E}" name="4." dataDxfId="353" dataCellStyle="Normální 2"/>
    <tableColumn id="14" xr3:uid="{1BE58EDC-85C3-4E12-B241-7A090D112E0E}" name="5." dataDxfId="352" dataCellStyle="Normální 2"/>
    <tableColumn id="13" xr3:uid="{AF8FE85B-9D5F-44C4-B964-2663C1B3D81A}" name="6." dataDxfId="351" dataCellStyle="Normální 2"/>
    <tableColumn id="11" xr3:uid="{56027CD4-B7AC-4AA6-8878-2AEA21797092}" name="7." dataDxfId="350" dataCellStyle="Normální 2"/>
    <tableColumn id="10" xr3:uid="{9D225FE9-54F8-422F-B3AB-3113301BE08F}" name="8." dataDxfId="349" dataCellStyle="Normální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7" Type="http://schemas.openxmlformats.org/officeDocument/2006/relationships/table" Target="../tables/table2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1.xml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7" Type="http://schemas.openxmlformats.org/officeDocument/2006/relationships/table" Target="../tables/table2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27.xml"/><Relationship Id="rId5" Type="http://schemas.openxmlformats.org/officeDocument/2006/relationships/table" Target="../tables/table26.xml"/><Relationship Id="rId4" Type="http://schemas.openxmlformats.org/officeDocument/2006/relationships/table" Target="../tables/table2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table" Target="../tables/table31.xml"/><Relationship Id="rId4" Type="http://schemas.openxmlformats.org/officeDocument/2006/relationships/table" Target="../tables/table3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3AA36-3D8E-48AD-9E71-A7C77E902DCC}">
  <dimension ref="A1:O63"/>
  <sheetViews>
    <sheetView showGridLines="0" tabSelected="1" zoomScale="90" zoomScaleNormal="90" workbookViewId="0">
      <selection activeCell="A3" sqref="A3:B3"/>
    </sheetView>
  </sheetViews>
  <sheetFormatPr defaultColWidth="8.7109375" defaultRowHeight="15" x14ac:dyDescent="0.25"/>
  <cols>
    <col min="1" max="1" width="11.140625" style="1" customWidth="1"/>
    <col min="2" max="2" width="32.7109375" style="2" customWidth="1"/>
    <col min="3" max="3" width="28.7109375" style="2" customWidth="1"/>
    <col min="4" max="4" width="10.5703125" style="2" bestFit="1" customWidth="1"/>
    <col min="5" max="5" width="12" style="2" customWidth="1"/>
    <col min="6" max="6" width="10.85546875" style="2" customWidth="1"/>
    <col min="7" max="7" width="5.140625" style="3" customWidth="1"/>
    <col min="8" max="8" width="5.140625" style="1" customWidth="1"/>
    <col min="9" max="14" width="5.140625" style="10" customWidth="1"/>
    <col min="15" max="15" width="5.42578125" bestFit="1" customWidth="1"/>
    <col min="16" max="16384" width="8.7109375" style="1"/>
  </cols>
  <sheetData>
    <row r="1" spans="1:15" x14ac:dyDescent="0.25">
      <c r="B1" s="1"/>
      <c r="C1" s="1"/>
      <c r="D1" s="1"/>
      <c r="E1" s="1"/>
      <c r="F1" s="1"/>
      <c r="G1" s="5"/>
      <c r="H1" s="6"/>
      <c r="I1" s="7"/>
      <c r="J1" s="7"/>
      <c r="K1" s="7"/>
      <c r="L1" s="7"/>
      <c r="M1" s="7"/>
      <c r="N1" s="7"/>
    </row>
    <row r="2" spans="1:15" x14ac:dyDescent="0.25">
      <c r="A2" s="48" t="s">
        <v>396</v>
      </c>
      <c r="B2" s="4"/>
      <c r="C2" s="1"/>
      <c r="D2" s="1"/>
      <c r="E2" s="1"/>
      <c r="F2" s="1"/>
      <c r="G2" s="5"/>
      <c r="H2" s="6"/>
      <c r="I2" s="7"/>
      <c r="J2" s="7"/>
      <c r="K2" s="7"/>
      <c r="L2" s="7"/>
      <c r="M2" s="7"/>
      <c r="N2" s="7"/>
    </row>
    <row r="3" spans="1:15" x14ac:dyDescent="0.25">
      <c r="A3" s="77" t="s">
        <v>425</v>
      </c>
      <c r="B3" s="77"/>
      <c r="C3" s="1"/>
      <c r="D3" s="1"/>
      <c r="E3" s="1"/>
      <c r="F3" s="1"/>
      <c r="G3" s="5"/>
      <c r="H3" s="6"/>
      <c r="I3" s="7"/>
      <c r="J3" s="1"/>
      <c r="K3" s="1"/>
      <c r="L3" s="1"/>
      <c r="M3" s="1"/>
      <c r="N3" s="1"/>
    </row>
    <row r="4" spans="1:15" x14ac:dyDescent="0.25">
      <c r="A4" s="9"/>
      <c r="B4" s="8"/>
      <c r="C4" s="1"/>
      <c r="D4" s="1"/>
      <c r="E4" s="1"/>
      <c r="F4" s="1"/>
      <c r="G4" s="5"/>
      <c r="H4" s="6"/>
      <c r="I4" s="7"/>
      <c r="J4" s="1"/>
      <c r="K4" s="1"/>
      <c r="L4" s="1"/>
      <c r="M4" s="1"/>
      <c r="N4" s="1"/>
    </row>
    <row r="5" spans="1:15" ht="14.45" customHeight="1" x14ac:dyDescent="0.25">
      <c r="A5" s="10" t="s">
        <v>439</v>
      </c>
      <c r="B5" s="1"/>
      <c r="C5" s="1"/>
      <c r="D5" s="1"/>
      <c r="E5" s="49" t="s">
        <v>394</v>
      </c>
      <c r="F5" s="49"/>
      <c r="G5" s="78" t="s">
        <v>431</v>
      </c>
      <c r="H5" s="78"/>
      <c r="I5" s="78"/>
      <c r="J5" s="78"/>
      <c r="K5" s="78"/>
      <c r="L5" s="78"/>
      <c r="M5" s="78"/>
      <c r="N5" s="78"/>
    </row>
    <row r="6" spans="1:15" s="11" customFormat="1" ht="25.5" x14ac:dyDescent="0.25">
      <c r="A6" s="34" t="s">
        <v>0</v>
      </c>
      <c r="B6" s="35" t="s">
        <v>393</v>
      </c>
      <c r="C6" s="35" t="s">
        <v>1</v>
      </c>
      <c r="D6" s="35" t="s">
        <v>2</v>
      </c>
      <c r="E6" s="35" t="s">
        <v>435</v>
      </c>
      <c r="F6" s="36" t="s">
        <v>395</v>
      </c>
      <c r="G6" s="35" t="s">
        <v>4</v>
      </c>
      <c r="H6" s="37" t="s">
        <v>5</v>
      </c>
      <c r="I6" s="37" t="s">
        <v>6</v>
      </c>
      <c r="J6" s="37" t="s">
        <v>7</v>
      </c>
      <c r="K6" s="37" t="s">
        <v>8</v>
      </c>
      <c r="L6" s="37" t="s">
        <v>9</v>
      </c>
      <c r="M6" s="37" t="s">
        <v>10</v>
      </c>
      <c r="N6" s="37" t="s">
        <v>11</v>
      </c>
      <c r="O6"/>
    </row>
    <row r="7" spans="1:15" ht="25.5" x14ac:dyDescent="0.25">
      <c r="A7" s="13" t="s">
        <v>18</v>
      </c>
      <c r="B7" s="12" t="s">
        <v>19</v>
      </c>
      <c r="C7" s="12" t="s">
        <v>20</v>
      </c>
      <c r="D7" s="14">
        <v>399800</v>
      </c>
      <c r="E7" s="15">
        <v>399000</v>
      </c>
      <c r="F7" s="15">
        <v>90.5</v>
      </c>
      <c r="G7" s="14">
        <v>19</v>
      </c>
      <c r="H7" s="14">
        <v>9</v>
      </c>
      <c r="I7" s="14">
        <v>9</v>
      </c>
      <c r="J7" s="14">
        <v>8</v>
      </c>
      <c r="K7" s="14">
        <v>9</v>
      </c>
      <c r="L7" s="14">
        <v>9</v>
      </c>
      <c r="M7" s="14">
        <v>19</v>
      </c>
      <c r="N7" s="14">
        <v>8.5</v>
      </c>
    </row>
    <row r="8" spans="1:15" ht="25.5" x14ac:dyDescent="0.25">
      <c r="A8" s="13" t="s">
        <v>30</v>
      </c>
      <c r="B8" s="12" t="s">
        <v>31</v>
      </c>
      <c r="C8" s="12" t="s">
        <v>32</v>
      </c>
      <c r="D8" s="14">
        <v>809104</v>
      </c>
      <c r="E8" s="15">
        <v>809000</v>
      </c>
      <c r="F8" s="15">
        <v>89</v>
      </c>
      <c r="G8" s="14">
        <v>19.5</v>
      </c>
      <c r="H8" s="14">
        <v>8.5</v>
      </c>
      <c r="I8" s="14">
        <v>8</v>
      </c>
      <c r="J8" s="14">
        <v>8</v>
      </c>
      <c r="K8" s="14">
        <v>9.5</v>
      </c>
      <c r="L8" s="14">
        <v>9.5</v>
      </c>
      <c r="M8" s="14">
        <v>18.5</v>
      </c>
      <c r="N8" s="14">
        <v>7.5</v>
      </c>
    </row>
    <row r="10" spans="1:15" ht="14.45" customHeight="1" x14ac:dyDescent="0.25">
      <c r="A10" s="10" t="s">
        <v>440</v>
      </c>
      <c r="B10" s="1"/>
      <c r="C10" s="1"/>
      <c r="D10" s="1"/>
      <c r="E10" s="1"/>
      <c r="F10" s="1"/>
      <c r="G10" s="78" t="s">
        <v>431</v>
      </c>
      <c r="H10" s="78"/>
      <c r="I10" s="78"/>
      <c r="J10" s="78"/>
      <c r="K10" s="78"/>
      <c r="L10" s="78"/>
      <c r="M10" s="78"/>
      <c r="N10" s="78"/>
    </row>
    <row r="11" spans="1:15" s="11" customFormat="1" ht="25.5" x14ac:dyDescent="0.25">
      <c r="A11" s="34" t="s">
        <v>0</v>
      </c>
      <c r="B11" s="35" t="s">
        <v>393</v>
      </c>
      <c r="C11" s="35" t="s">
        <v>1</v>
      </c>
      <c r="D11" s="35" t="s">
        <v>2</v>
      </c>
      <c r="E11" s="35" t="s">
        <v>435</v>
      </c>
      <c r="F11" s="36" t="s">
        <v>395</v>
      </c>
      <c r="G11" s="35" t="s">
        <v>4</v>
      </c>
      <c r="H11" s="37" t="s">
        <v>5</v>
      </c>
      <c r="I11" s="37" t="s">
        <v>6</v>
      </c>
      <c r="J11" s="37" t="s">
        <v>7</v>
      </c>
      <c r="K11" s="37" t="s">
        <v>8</v>
      </c>
      <c r="L11" s="37" t="s">
        <v>9</v>
      </c>
      <c r="M11" s="37" t="s">
        <v>10</v>
      </c>
      <c r="N11" s="37" t="s">
        <v>11</v>
      </c>
      <c r="O11"/>
    </row>
    <row r="12" spans="1:15" ht="15.75" thickBot="1" x14ac:dyDescent="0.3">
      <c r="A12" s="17" t="s">
        <v>273</v>
      </c>
      <c r="B12" s="18" t="s">
        <v>274</v>
      </c>
      <c r="C12" s="18" t="s">
        <v>220</v>
      </c>
      <c r="D12" s="23">
        <v>1030800</v>
      </c>
      <c r="E12" s="47">
        <v>600000</v>
      </c>
      <c r="F12" s="24">
        <v>66</v>
      </c>
      <c r="G12" s="23">
        <v>13.5</v>
      </c>
      <c r="H12" s="23">
        <v>5.5</v>
      </c>
      <c r="I12" s="23">
        <v>6</v>
      </c>
      <c r="J12" s="23">
        <v>5.5</v>
      </c>
      <c r="K12" s="23">
        <v>8</v>
      </c>
      <c r="L12" s="23">
        <v>7.5</v>
      </c>
      <c r="M12" s="23">
        <v>12</v>
      </c>
      <c r="N12" s="23">
        <v>8</v>
      </c>
    </row>
    <row r="13" spans="1:15" ht="26.25" thickTop="1" x14ac:dyDescent="0.25">
      <c r="A13" s="29" t="s">
        <v>387</v>
      </c>
      <c r="B13" s="30" t="s">
        <v>388</v>
      </c>
      <c r="C13" s="30" t="s">
        <v>341</v>
      </c>
      <c r="D13" s="31">
        <v>838350</v>
      </c>
      <c r="E13" s="32">
        <v>0</v>
      </c>
      <c r="F13" s="33">
        <v>33</v>
      </c>
      <c r="G13" s="31">
        <v>3</v>
      </c>
      <c r="H13" s="31">
        <v>3</v>
      </c>
      <c r="I13" s="31">
        <v>3</v>
      </c>
      <c r="J13" s="31">
        <v>2.5</v>
      </c>
      <c r="K13" s="31">
        <v>2.5</v>
      </c>
      <c r="L13" s="31">
        <v>6.5</v>
      </c>
      <c r="M13" s="31">
        <v>7</v>
      </c>
      <c r="N13" s="31">
        <v>4</v>
      </c>
    </row>
    <row r="14" spans="1:15" x14ac:dyDescent="0.25">
      <c r="B14" s="1"/>
      <c r="C14" s="1"/>
      <c r="D14" s="1"/>
      <c r="E14" s="1"/>
      <c r="F14" s="1"/>
      <c r="G14" s="1"/>
      <c r="I14" s="1"/>
      <c r="J14" s="1"/>
      <c r="K14" s="1"/>
      <c r="L14" s="1"/>
      <c r="M14" s="1"/>
      <c r="N14" s="1"/>
    </row>
    <row r="15" spans="1:15" ht="14.45" customHeight="1" x14ac:dyDescent="0.25">
      <c r="A15" s="10" t="s">
        <v>441</v>
      </c>
      <c r="B15" s="1"/>
      <c r="C15" s="1"/>
      <c r="D15" s="1"/>
      <c r="E15" s="1"/>
      <c r="F15" s="1"/>
      <c r="G15" s="78" t="s">
        <v>431</v>
      </c>
      <c r="H15" s="78"/>
      <c r="I15" s="78"/>
      <c r="J15" s="78"/>
      <c r="K15" s="78"/>
      <c r="L15" s="78"/>
      <c r="M15" s="78"/>
      <c r="N15" s="78"/>
    </row>
    <row r="16" spans="1:15" ht="25.5" x14ac:dyDescent="0.25">
      <c r="A16" s="34" t="s">
        <v>0</v>
      </c>
      <c r="B16" s="35" t="s">
        <v>393</v>
      </c>
      <c r="C16" s="35" t="s">
        <v>1</v>
      </c>
      <c r="D16" s="35" t="s">
        <v>2</v>
      </c>
      <c r="E16" s="35" t="s">
        <v>435</v>
      </c>
      <c r="F16" s="36" t="s">
        <v>395</v>
      </c>
      <c r="G16" s="35" t="s">
        <v>4</v>
      </c>
      <c r="H16" s="37" t="s">
        <v>5</v>
      </c>
      <c r="I16" s="37" t="s">
        <v>6</v>
      </c>
      <c r="J16" s="37" t="s">
        <v>7</v>
      </c>
      <c r="K16" s="37" t="s">
        <v>8</v>
      </c>
      <c r="L16" s="37" t="s">
        <v>9</v>
      </c>
      <c r="M16" s="37" t="s">
        <v>10</v>
      </c>
      <c r="N16" s="37" t="s">
        <v>11</v>
      </c>
    </row>
    <row r="17" spans="1:15" ht="25.5" x14ac:dyDescent="0.25">
      <c r="A17" s="13" t="s">
        <v>270</v>
      </c>
      <c r="B17" s="12" t="s">
        <v>271</v>
      </c>
      <c r="C17" s="12" t="s">
        <v>272</v>
      </c>
      <c r="D17" s="14">
        <v>608000</v>
      </c>
      <c r="E17" s="15">
        <v>360000</v>
      </c>
      <c r="F17" s="16">
        <v>66.5</v>
      </c>
      <c r="G17" s="14">
        <v>11.5</v>
      </c>
      <c r="H17" s="14">
        <v>5.5</v>
      </c>
      <c r="I17" s="14">
        <v>6</v>
      </c>
      <c r="J17" s="14">
        <v>6</v>
      </c>
      <c r="K17" s="14">
        <v>7.5</v>
      </c>
      <c r="L17" s="14">
        <v>8.5</v>
      </c>
      <c r="M17" s="14">
        <v>14</v>
      </c>
      <c r="N17" s="14">
        <v>7.5</v>
      </c>
    </row>
    <row r="18" spans="1:15" x14ac:dyDescent="0.25">
      <c r="A18" s="13" t="s">
        <v>328</v>
      </c>
      <c r="B18" s="12" t="s">
        <v>329</v>
      </c>
      <c r="C18" s="12" t="s">
        <v>330</v>
      </c>
      <c r="D18" s="14">
        <v>1716250</v>
      </c>
      <c r="E18" s="15">
        <v>450000</v>
      </c>
      <c r="F18" s="16">
        <v>56</v>
      </c>
      <c r="G18" s="14">
        <v>9</v>
      </c>
      <c r="H18" s="14">
        <v>5</v>
      </c>
      <c r="I18" s="14">
        <v>5.5</v>
      </c>
      <c r="J18" s="14">
        <v>6</v>
      </c>
      <c r="K18" s="14">
        <v>7.5</v>
      </c>
      <c r="L18" s="14">
        <v>7</v>
      </c>
      <c r="M18" s="14">
        <v>9</v>
      </c>
      <c r="N18" s="14">
        <v>9</v>
      </c>
    </row>
    <row r="19" spans="1:15" ht="26.25" thickBot="1" x14ac:dyDescent="0.3">
      <c r="A19" s="17" t="s">
        <v>339</v>
      </c>
      <c r="B19" s="18" t="s">
        <v>340</v>
      </c>
      <c r="C19" s="18" t="s">
        <v>341</v>
      </c>
      <c r="D19" s="23">
        <v>4538750</v>
      </c>
      <c r="E19" s="47">
        <v>450000</v>
      </c>
      <c r="F19" s="24">
        <v>52</v>
      </c>
      <c r="G19" s="23">
        <v>11</v>
      </c>
      <c r="H19" s="23">
        <v>5</v>
      </c>
      <c r="I19" s="23">
        <v>5.5</v>
      </c>
      <c r="J19" s="23">
        <v>4.5</v>
      </c>
      <c r="K19" s="23">
        <v>5.5</v>
      </c>
      <c r="L19" s="23">
        <v>8</v>
      </c>
      <c r="M19" s="23">
        <v>11.5</v>
      </c>
      <c r="N19" s="23">
        <v>6.5</v>
      </c>
    </row>
    <row r="20" spans="1:15" ht="39" thickTop="1" x14ac:dyDescent="0.25">
      <c r="A20" s="29" t="s">
        <v>376</v>
      </c>
      <c r="B20" s="30" t="s">
        <v>377</v>
      </c>
      <c r="C20" s="30" t="s">
        <v>378</v>
      </c>
      <c r="D20" s="31">
        <v>884000</v>
      </c>
      <c r="E20" s="32">
        <v>0</v>
      </c>
      <c r="F20" s="33">
        <v>43</v>
      </c>
      <c r="G20" s="31">
        <v>8</v>
      </c>
      <c r="H20" s="31">
        <v>3.5</v>
      </c>
      <c r="I20" s="31">
        <v>3</v>
      </c>
      <c r="J20" s="31">
        <v>3.5</v>
      </c>
      <c r="K20" s="31">
        <v>4</v>
      </c>
      <c r="L20" s="31">
        <v>4.5</v>
      </c>
      <c r="M20" s="31">
        <v>7.5</v>
      </c>
      <c r="N20" s="31">
        <v>4</v>
      </c>
    </row>
    <row r="21" spans="1:15" x14ac:dyDescent="0.25">
      <c r="A21" s="13" t="s">
        <v>384</v>
      </c>
      <c r="B21" s="12" t="s">
        <v>385</v>
      </c>
      <c r="C21" s="12" t="s">
        <v>386</v>
      </c>
      <c r="D21" s="14">
        <v>756000</v>
      </c>
      <c r="E21" s="15">
        <v>0</v>
      </c>
      <c r="F21" s="16">
        <v>39.5</v>
      </c>
      <c r="G21" s="14">
        <v>7</v>
      </c>
      <c r="H21" s="14">
        <v>4</v>
      </c>
      <c r="I21" s="14">
        <v>3</v>
      </c>
      <c r="J21" s="14">
        <v>3.5</v>
      </c>
      <c r="K21" s="14">
        <v>4.5</v>
      </c>
      <c r="L21" s="14">
        <v>3.5</v>
      </c>
      <c r="M21" s="14">
        <v>6.5</v>
      </c>
      <c r="N21" s="14">
        <v>5</v>
      </c>
    </row>
    <row r="22" spans="1:15" x14ac:dyDescent="0.25">
      <c r="B22" s="1"/>
      <c r="C22" s="1"/>
      <c r="D22" s="1"/>
      <c r="E22" s="1"/>
      <c r="F22" s="1"/>
      <c r="G22" s="1"/>
      <c r="I22" s="1"/>
      <c r="J22" s="1"/>
      <c r="K22" s="1"/>
      <c r="L22" s="1"/>
      <c r="M22" s="1"/>
      <c r="N22" s="1"/>
    </row>
    <row r="23" spans="1:15" ht="14.45" customHeight="1" x14ac:dyDescent="0.25">
      <c r="A23" s="10" t="s">
        <v>442</v>
      </c>
      <c r="B23" s="1"/>
      <c r="C23" s="1"/>
      <c r="D23" s="1"/>
      <c r="E23" s="1"/>
      <c r="F23" s="1"/>
      <c r="G23" s="78" t="s">
        <v>431</v>
      </c>
      <c r="H23" s="78"/>
      <c r="I23" s="78"/>
      <c r="J23" s="78"/>
      <c r="K23" s="78"/>
      <c r="L23" s="78"/>
      <c r="M23" s="78"/>
      <c r="N23" s="78"/>
    </row>
    <row r="24" spans="1:15" ht="25.5" x14ac:dyDescent="0.25">
      <c r="A24" s="34" t="s">
        <v>0</v>
      </c>
      <c r="B24" s="35" t="s">
        <v>393</v>
      </c>
      <c r="C24" s="35" t="s">
        <v>1</v>
      </c>
      <c r="D24" s="35" t="s">
        <v>2</v>
      </c>
      <c r="E24" s="35" t="s">
        <v>435</v>
      </c>
      <c r="F24" s="36" t="s">
        <v>395</v>
      </c>
      <c r="G24" s="35" t="s">
        <v>4</v>
      </c>
      <c r="H24" s="37" t="s">
        <v>5</v>
      </c>
      <c r="I24" s="37" t="s">
        <v>6</v>
      </c>
      <c r="J24" s="37" t="s">
        <v>7</v>
      </c>
      <c r="K24" s="37" t="s">
        <v>8</v>
      </c>
      <c r="L24" s="37" t="s">
        <v>9</v>
      </c>
      <c r="M24" s="37" t="s">
        <v>10</v>
      </c>
      <c r="N24" s="37" t="s">
        <v>11</v>
      </c>
    </row>
    <row r="25" spans="1:15" s="11" customFormat="1" x14ac:dyDescent="0.25">
      <c r="A25" s="13" t="s">
        <v>21</v>
      </c>
      <c r="B25" s="12" t="s">
        <v>22</v>
      </c>
      <c r="C25" s="12" t="s">
        <v>23</v>
      </c>
      <c r="D25" s="14">
        <v>496000</v>
      </c>
      <c r="E25" s="15">
        <v>496000</v>
      </c>
      <c r="F25" s="15">
        <v>90.5</v>
      </c>
      <c r="G25" s="14">
        <v>19</v>
      </c>
      <c r="H25" s="14">
        <v>8.5</v>
      </c>
      <c r="I25" s="14">
        <v>9</v>
      </c>
      <c r="J25" s="14">
        <v>7.5</v>
      </c>
      <c r="K25" s="14">
        <v>9</v>
      </c>
      <c r="L25" s="14">
        <v>9.5</v>
      </c>
      <c r="M25" s="14">
        <v>18.5</v>
      </c>
      <c r="N25" s="14">
        <v>9.5</v>
      </c>
      <c r="O25"/>
    </row>
    <row r="26" spans="1:15" s="11" customFormat="1" x14ac:dyDescent="0.25">
      <c r="A26" s="13" t="s">
        <v>101</v>
      </c>
      <c r="B26" s="12" t="s">
        <v>102</v>
      </c>
      <c r="C26" s="12" t="s">
        <v>20</v>
      </c>
      <c r="D26" s="14">
        <v>498000</v>
      </c>
      <c r="E26" s="15">
        <v>450000</v>
      </c>
      <c r="F26" s="16">
        <v>82</v>
      </c>
      <c r="G26" s="14">
        <v>17.5</v>
      </c>
      <c r="H26" s="14">
        <v>7</v>
      </c>
      <c r="I26" s="14">
        <v>8</v>
      </c>
      <c r="J26" s="14">
        <v>7</v>
      </c>
      <c r="K26" s="14">
        <v>8</v>
      </c>
      <c r="L26" s="14">
        <v>9</v>
      </c>
      <c r="M26" s="14">
        <v>17.5</v>
      </c>
      <c r="N26" s="14">
        <v>8</v>
      </c>
      <c r="O26"/>
    </row>
    <row r="27" spans="1:15" s="11" customFormat="1" x14ac:dyDescent="0.25">
      <c r="A27" s="13" t="s">
        <v>157</v>
      </c>
      <c r="B27" s="12" t="s">
        <v>158</v>
      </c>
      <c r="C27" s="12" t="s">
        <v>159</v>
      </c>
      <c r="D27" s="14">
        <v>2114550</v>
      </c>
      <c r="E27" s="15">
        <v>1650000</v>
      </c>
      <c r="F27" s="16">
        <v>77</v>
      </c>
      <c r="G27" s="14">
        <v>15.5</v>
      </c>
      <c r="H27" s="14">
        <v>7</v>
      </c>
      <c r="I27" s="14">
        <v>7.5</v>
      </c>
      <c r="J27" s="14">
        <v>8</v>
      </c>
      <c r="K27" s="14">
        <v>8</v>
      </c>
      <c r="L27" s="14">
        <v>8.5</v>
      </c>
      <c r="M27" s="14">
        <v>12.5</v>
      </c>
      <c r="N27" s="14">
        <v>10</v>
      </c>
      <c r="O27"/>
    </row>
    <row r="28" spans="1:15" s="11" customFormat="1" x14ac:dyDescent="0.25">
      <c r="A28" s="13" t="s">
        <v>190</v>
      </c>
      <c r="B28" s="12" t="s">
        <v>191</v>
      </c>
      <c r="C28" s="12" t="s">
        <v>192</v>
      </c>
      <c r="D28" s="14">
        <v>2525000</v>
      </c>
      <c r="E28" s="15">
        <v>1800000</v>
      </c>
      <c r="F28" s="16">
        <v>74</v>
      </c>
      <c r="G28" s="14">
        <v>12.5</v>
      </c>
      <c r="H28" s="14">
        <v>7</v>
      </c>
      <c r="I28" s="14">
        <v>7</v>
      </c>
      <c r="J28" s="14">
        <v>7</v>
      </c>
      <c r="K28" s="14">
        <v>8</v>
      </c>
      <c r="L28" s="14">
        <v>9.5</v>
      </c>
      <c r="M28" s="14">
        <v>14</v>
      </c>
      <c r="N28" s="14">
        <v>9</v>
      </c>
      <c r="O28"/>
    </row>
    <row r="29" spans="1:15" x14ac:dyDescent="0.25">
      <c r="B29" s="1"/>
      <c r="C29" s="1"/>
      <c r="D29" s="1"/>
      <c r="E29" s="1"/>
      <c r="F29" s="1"/>
      <c r="G29" s="1"/>
      <c r="I29" s="1"/>
      <c r="J29" s="1"/>
      <c r="K29" s="1"/>
      <c r="L29" s="1"/>
      <c r="M29" s="1"/>
      <c r="N29" s="1"/>
    </row>
    <row r="30" spans="1:15" x14ac:dyDescent="0.25">
      <c r="B30" s="1"/>
      <c r="C30" s="1"/>
      <c r="D30" s="1"/>
      <c r="E30" s="1"/>
      <c r="F30" s="1"/>
      <c r="G30" s="1"/>
      <c r="I30" s="1"/>
      <c r="J30" s="1"/>
      <c r="K30" s="1"/>
      <c r="L30" s="1"/>
      <c r="M30" s="1"/>
      <c r="N30" s="1"/>
    </row>
    <row r="31" spans="1:15" x14ac:dyDescent="0.25">
      <c r="B31" s="1"/>
      <c r="C31" s="1"/>
      <c r="D31" s="1"/>
      <c r="E31" s="1"/>
      <c r="F31" s="1"/>
      <c r="G31" s="1"/>
      <c r="I31" s="1"/>
      <c r="J31" s="1"/>
      <c r="K31" s="1"/>
      <c r="L31" s="1"/>
      <c r="M31" s="1"/>
      <c r="N31" s="1"/>
    </row>
    <row r="32" spans="1:15" s="11" customFormat="1" x14ac:dyDescent="0.25">
      <c r="O32"/>
    </row>
    <row r="33" spans="2:15" x14ac:dyDescent="0.25">
      <c r="B33" s="1"/>
      <c r="C33" s="1"/>
      <c r="D33" s="1"/>
      <c r="E33" s="1"/>
      <c r="F33" s="1"/>
      <c r="G33" s="1"/>
      <c r="I33" s="1"/>
      <c r="J33" s="1"/>
      <c r="K33" s="1"/>
      <c r="L33" s="1"/>
      <c r="M33" s="1"/>
      <c r="N33" s="1"/>
    </row>
    <row r="34" spans="2:15" x14ac:dyDescent="0.25">
      <c r="B34" s="1"/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</row>
    <row r="35" spans="2:15" x14ac:dyDescent="0.25">
      <c r="B35" s="1"/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</row>
    <row r="36" spans="2:15" x14ac:dyDescent="0.25">
      <c r="B36" s="1"/>
      <c r="C36" s="1"/>
      <c r="D36" s="1"/>
      <c r="E36" s="1"/>
      <c r="F36" s="1"/>
      <c r="G36" s="1"/>
      <c r="I36" s="1"/>
      <c r="J36" s="1"/>
      <c r="K36" s="1"/>
      <c r="L36" s="1"/>
      <c r="M36" s="1"/>
      <c r="N36" s="1"/>
    </row>
    <row r="37" spans="2:15" x14ac:dyDescent="0.25">
      <c r="B37" s="1"/>
      <c r="C37" s="1"/>
      <c r="D37" s="1"/>
      <c r="E37" s="1"/>
      <c r="F37" s="1"/>
      <c r="G37" s="1"/>
      <c r="I37" s="1"/>
      <c r="J37" s="1"/>
      <c r="K37" s="1"/>
      <c r="L37" s="1"/>
      <c r="M37" s="1"/>
      <c r="N37" s="1"/>
    </row>
    <row r="38" spans="2:15" x14ac:dyDescent="0.25">
      <c r="B38" s="1"/>
      <c r="C38" s="1"/>
      <c r="D38" s="1"/>
      <c r="E38" s="1"/>
      <c r="F38" s="1"/>
      <c r="G38" s="1"/>
      <c r="I38" s="1"/>
      <c r="J38" s="1"/>
      <c r="K38" s="1"/>
      <c r="L38" s="1"/>
      <c r="M38" s="1"/>
      <c r="N38" s="1"/>
    </row>
    <row r="39" spans="2:15" x14ac:dyDescent="0.25">
      <c r="B39" s="1"/>
      <c r="C39" s="1"/>
      <c r="D39" s="1"/>
      <c r="E39" s="1"/>
      <c r="F39" s="1"/>
      <c r="G39" s="1"/>
      <c r="I39" s="1"/>
      <c r="J39" s="1"/>
      <c r="K39" s="1"/>
      <c r="L39" s="1"/>
      <c r="M39" s="1"/>
      <c r="N39" s="1"/>
    </row>
    <row r="40" spans="2:15" x14ac:dyDescent="0.25">
      <c r="B40" s="1"/>
      <c r="C40" s="1"/>
      <c r="D40" s="1"/>
      <c r="E40" s="1"/>
      <c r="F40" s="1"/>
      <c r="G40" s="1"/>
      <c r="I40" s="1"/>
      <c r="J40" s="1"/>
      <c r="K40" s="1"/>
      <c r="L40" s="1"/>
      <c r="M40" s="1"/>
      <c r="N40" s="1"/>
    </row>
    <row r="41" spans="2:15" x14ac:dyDescent="0.25">
      <c r="B41" s="1"/>
      <c r="C41" s="1"/>
      <c r="D41" s="1"/>
      <c r="E41" s="1"/>
      <c r="F41" s="1"/>
      <c r="G41" s="1"/>
      <c r="I41" s="1"/>
      <c r="J41" s="1"/>
      <c r="K41" s="1"/>
      <c r="L41" s="1"/>
      <c r="M41" s="1"/>
      <c r="N41" s="1"/>
    </row>
    <row r="42" spans="2:15" x14ac:dyDescent="0.25">
      <c r="B42" s="1"/>
      <c r="C42" s="1"/>
      <c r="D42" s="1"/>
      <c r="E42" s="1"/>
      <c r="F42" s="1"/>
      <c r="G42" s="1"/>
      <c r="I42" s="1"/>
      <c r="J42" s="1"/>
      <c r="K42" s="1"/>
      <c r="L42" s="1"/>
      <c r="M42" s="1"/>
      <c r="N42" s="1"/>
    </row>
    <row r="43" spans="2:15" x14ac:dyDescent="0.25">
      <c r="B43" s="1"/>
      <c r="C43" s="1"/>
      <c r="D43" s="1"/>
      <c r="E43" s="1"/>
      <c r="F43" s="1"/>
      <c r="G43" s="1"/>
      <c r="I43" s="1"/>
      <c r="J43" s="1"/>
      <c r="K43" s="1"/>
      <c r="L43" s="1"/>
      <c r="M43" s="1"/>
      <c r="N43" s="1"/>
    </row>
    <row r="44" spans="2:15" x14ac:dyDescent="0.25">
      <c r="B44" s="1"/>
      <c r="C44" s="1"/>
      <c r="D44" s="1"/>
      <c r="E44" s="1"/>
      <c r="F44" s="1"/>
      <c r="G44" s="1"/>
      <c r="I44" s="1"/>
      <c r="J44" s="1"/>
      <c r="K44" s="1"/>
      <c r="L44" s="1"/>
      <c r="M44" s="1"/>
      <c r="N44" s="1"/>
    </row>
    <row r="45" spans="2:15" x14ac:dyDescent="0.25">
      <c r="B45" s="1"/>
      <c r="C45" s="1"/>
      <c r="D45" s="1"/>
      <c r="E45" s="1"/>
      <c r="F45" s="1"/>
      <c r="G45" s="1"/>
      <c r="I45" s="1"/>
      <c r="J45" s="1"/>
      <c r="K45" s="1"/>
      <c r="L45" s="1"/>
      <c r="M45" s="1"/>
      <c r="N45" s="1"/>
    </row>
    <row r="46" spans="2:15" x14ac:dyDescent="0.25">
      <c r="B46" s="1"/>
      <c r="C46" s="1"/>
      <c r="D46" s="1"/>
      <c r="E46" s="1"/>
      <c r="F46" s="1"/>
      <c r="G46" s="1"/>
      <c r="I46" s="1"/>
      <c r="J46" s="1"/>
      <c r="K46" s="1"/>
      <c r="L46" s="1"/>
      <c r="M46" s="1"/>
      <c r="N46" s="1"/>
    </row>
    <row r="47" spans="2:15" s="11" customFormat="1" x14ac:dyDescent="0.25">
      <c r="O47"/>
    </row>
    <row r="48" spans="2:15" x14ac:dyDescent="0.25">
      <c r="B48" s="1"/>
      <c r="C48" s="1"/>
      <c r="D48" s="1"/>
      <c r="E48" s="1"/>
      <c r="F48" s="1"/>
      <c r="G48" s="1"/>
      <c r="I48" s="1"/>
      <c r="J48" s="1"/>
      <c r="K48" s="1"/>
      <c r="L48" s="1"/>
      <c r="M48" s="1"/>
      <c r="N48" s="1"/>
    </row>
    <row r="49" spans="2:14" x14ac:dyDescent="0.25">
      <c r="B49" s="1"/>
      <c r="C49" s="1"/>
      <c r="D49" s="1"/>
      <c r="E49" s="1"/>
      <c r="F49" s="1"/>
      <c r="G49" s="1"/>
      <c r="I49" s="1"/>
      <c r="J49" s="1"/>
      <c r="K49" s="1"/>
      <c r="L49" s="1"/>
      <c r="M49" s="1"/>
      <c r="N49" s="1"/>
    </row>
    <row r="50" spans="2:14" x14ac:dyDescent="0.25">
      <c r="B50" s="1"/>
      <c r="C50" s="1"/>
      <c r="D50" s="1"/>
      <c r="E50" s="1"/>
      <c r="F50" s="1"/>
      <c r="G50" s="1"/>
      <c r="I50" s="1"/>
      <c r="J50" s="1"/>
      <c r="K50" s="1"/>
      <c r="L50" s="1"/>
      <c r="M50" s="1"/>
      <c r="N50" s="1"/>
    </row>
    <row r="51" spans="2:14" x14ac:dyDescent="0.25">
      <c r="B51" s="1"/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</row>
    <row r="52" spans="2:14" x14ac:dyDescent="0.25">
      <c r="B52" s="1"/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</row>
    <row r="53" spans="2:14" x14ac:dyDescent="0.25">
      <c r="B53" s="1"/>
      <c r="C53" s="1"/>
      <c r="D53" s="1"/>
      <c r="E53" s="1"/>
      <c r="F53" s="1"/>
      <c r="G53" s="1"/>
      <c r="I53" s="1"/>
      <c r="J53" s="1"/>
      <c r="K53" s="1"/>
      <c r="L53" s="1"/>
      <c r="M53" s="1"/>
      <c r="N53" s="1"/>
    </row>
    <row r="54" spans="2:14" x14ac:dyDescent="0.25">
      <c r="B54" s="1"/>
      <c r="C54" s="1"/>
      <c r="D54" s="1"/>
      <c r="E54" s="1"/>
      <c r="F54" s="1"/>
      <c r="G54" s="1"/>
      <c r="I54" s="1"/>
      <c r="J54" s="1"/>
      <c r="K54" s="1"/>
      <c r="L54" s="1"/>
      <c r="M54" s="1"/>
      <c r="N54" s="1"/>
    </row>
    <row r="55" spans="2:14" x14ac:dyDescent="0.25">
      <c r="B55" s="1"/>
      <c r="C55" s="1"/>
      <c r="D55" s="1"/>
      <c r="E55" s="1"/>
      <c r="F55" s="1"/>
      <c r="G55" s="1"/>
      <c r="I55" s="1"/>
      <c r="J55" s="1"/>
      <c r="K55" s="1"/>
      <c r="L55" s="1"/>
      <c r="M55" s="1"/>
      <c r="N55" s="1"/>
    </row>
    <row r="56" spans="2:14" x14ac:dyDescent="0.25">
      <c r="B56" s="1"/>
      <c r="C56" s="1"/>
      <c r="D56" s="1"/>
      <c r="E56" s="1"/>
      <c r="F56" s="1"/>
      <c r="G56" s="1"/>
      <c r="I56" s="1"/>
      <c r="J56" s="1"/>
      <c r="K56" s="1"/>
      <c r="L56" s="1"/>
      <c r="M56" s="1"/>
      <c r="N56" s="1"/>
    </row>
    <row r="57" spans="2:14" x14ac:dyDescent="0.25">
      <c r="B57" s="1"/>
      <c r="C57" s="1"/>
      <c r="D57" s="1"/>
      <c r="E57" s="1"/>
      <c r="F57" s="1"/>
      <c r="G57" s="1"/>
      <c r="I57" s="1"/>
      <c r="J57" s="1"/>
      <c r="K57" s="1"/>
      <c r="L57" s="1"/>
      <c r="M57" s="1"/>
      <c r="N57" s="1"/>
    </row>
    <row r="58" spans="2:14" x14ac:dyDescent="0.25">
      <c r="B58" s="1"/>
      <c r="C58" s="1"/>
      <c r="D58" s="1"/>
      <c r="E58" s="1"/>
      <c r="F58" s="1"/>
      <c r="G58" s="1"/>
      <c r="I58" s="1"/>
      <c r="J58" s="1"/>
      <c r="K58" s="1"/>
      <c r="L58" s="1"/>
      <c r="M58" s="1"/>
      <c r="N58" s="1"/>
    </row>
    <row r="59" spans="2:14" x14ac:dyDescent="0.25">
      <c r="B59" s="1"/>
      <c r="C59" s="1"/>
      <c r="D59" s="1"/>
      <c r="E59" s="1"/>
      <c r="F59" s="1"/>
      <c r="G59" s="1"/>
      <c r="I59" s="1"/>
      <c r="J59" s="1"/>
      <c r="K59" s="1"/>
      <c r="L59" s="1"/>
      <c r="M59" s="1"/>
      <c r="N59" s="1"/>
    </row>
    <row r="60" spans="2:14" x14ac:dyDescent="0.25">
      <c r="B60" s="1"/>
      <c r="C60" s="1"/>
      <c r="D60" s="1"/>
      <c r="E60" s="1"/>
      <c r="F60" s="1"/>
      <c r="G60" s="1"/>
      <c r="I60" s="1"/>
      <c r="J60" s="1"/>
      <c r="K60" s="1"/>
      <c r="L60" s="1"/>
      <c r="M60" s="1"/>
      <c r="N60" s="1"/>
    </row>
    <row r="61" spans="2:14" x14ac:dyDescent="0.25">
      <c r="B61" s="1"/>
      <c r="C61" s="1"/>
      <c r="D61" s="1"/>
      <c r="E61" s="1"/>
      <c r="F61" s="1"/>
      <c r="G61" s="1"/>
      <c r="I61" s="1"/>
      <c r="J61" s="1"/>
      <c r="K61" s="1"/>
      <c r="L61" s="1"/>
      <c r="M61" s="1"/>
      <c r="N61" s="1"/>
    </row>
    <row r="62" spans="2:14" x14ac:dyDescent="0.25">
      <c r="B62" s="1"/>
      <c r="C62" s="1"/>
      <c r="D62" s="1"/>
      <c r="E62" s="1"/>
      <c r="F62" s="1"/>
      <c r="G62" s="1"/>
      <c r="I62" s="1"/>
      <c r="J62" s="1"/>
      <c r="K62" s="1"/>
      <c r="L62" s="1"/>
      <c r="M62" s="1"/>
      <c r="N62" s="1"/>
    </row>
    <row r="63" spans="2:14" x14ac:dyDescent="0.25">
      <c r="B63" s="1"/>
      <c r="C63" s="1"/>
      <c r="D63" s="1"/>
      <c r="E63" s="1"/>
      <c r="F63" s="1"/>
      <c r="G63" s="1"/>
      <c r="I63" s="1"/>
      <c r="J63" s="1"/>
      <c r="K63" s="1"/>
      <c r="L63" s="1"/>
      <c r="M63" s="1"/>
      <c r="N63" s="1"/>
    </row>
  </sheetData>
  <mergeCells count="5">
    <mergeCell ref="A3:B3"/>
    <mergeCell ref="G5:N5"/>
    <mergeCell ref="G10:N10"/>
    <mergeCell ref="G15:N15"/>
    <mergeCell ref="G23:N23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>&amp;LSeznam všech projektů&amp;RNPO výzva č. 4/2022 Rozvoj kompetencí pracovníků KKS: projekty mezinárodní umělecké a odborné spolupráce v ČR</oddHeader>
    <oddFooter>&amp;C&amp;P</oddFooter>
  </headerFooter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7B67E-CE1A-47C7-A3B0-6ED2CB7AA377}">
  <dimension ref="A1:O78"/>
  <sheetViews>
    <sheetView showGridLines="0" zoomScale="90" zoomScaleNormal="90" workbookViewId="0">
      <selection activeCell="A3" sqref="A3:B3"/>
    </sheetView>
  </sheetViews>
  <sheetFormatPr defaultColWidth="8.7109375" defaultRowHeight="15" x14ac:dyDescent="0.25"/>
  <cols>
    <col min="1" max="1" width="11.140625" style="1" customWidth="1"/>
    <col min="2" max="2" width="32.7109375" style="2" customWidth="1"/>
    <col min="3" max="3" width="28.7109375" style="2" customWidth="1"/>
    <col min="4" max="4" width="10.5703125" style="2" bestFit="1" customWidth="1"/>
    <col min="5" max="5" width="12" style="2" customWidth="1"/>
    <col min="6" max="6" width="10.85546875" style="2" customWidth="1"/>
    <col min="7" max="7" width="5.140625" style="3" customWidth="1"/>
    <col min="8" max="8" width="5.140625" style="1" customWidth="1"/>
    <col min="9" max="14" width="5.140625" style="10" customWidth="1"/>
    <col min="15" max="15" width="5.42578125" bestFit="1" customWidth="1"/>
    <col min="16" max="16384" width="8.7109375" style="1"/>
  </cols>
  <sheetData>
    <row r="1" spans="1:15" x14ac:dyDescent="0.25">
      <c r="B1" s="1"/>
      <c r="C1" s="1"/>
      <c r="D1" s="1"/>
      <c r="E1" s="1"/>
      <c r="F1" s="1"/>
      <c r="G1" s="5"/>
      <c r="H1" s="6"/>
      <c r="I1" s="7"/>
      <c r="J1" s="7"/>
      <c r="K1" s="7"/>
      <c r="L1" s="7"/>
      <c r="M1" s="7"/>
      <c r="N1" s="7"/>
    </row>
    <row r="2" spans="1:15" x14ac:dyDescent="0.25">
      <c r="A2" s="48" t="s">
        <v>396</v>
      </c>
      <c r="B2" s="4"/>
      <c r="C2" s="1"/>
      <c r="D2" s="1"/>
      <c r="E2" s="1"/>
      <c r="F2" s="1"/>
      <c r="G2" s="5"/>
      <c r="H2" s="6"/>
      <c r="I2" s="7"/>
      <c r="J2" s="7"/>
      <c r="K2" s="7"/>
      <c r="L2" s="7"/>
      <c r="M2" s="7"/>
      <c r="N2" s="7"/>
    </row>
    <row r="3" spans="1:15" x14ac:dyDescent="0.25">
      <c r="A3" s="77" t="s">
        <v>426</v>
      </c>
      <c r="B3" s="77"/>
      <c r="C3" s="1"/>
      <c r="D3" s="1"/>
      <c r="E3" s="1"/>
      <c r="F3" s="1"/>
      <c r="G3" s="5"/>
      <c r="H3" s="6"/>
      <c r="I3" s="7"/>
      <c r="J3" s="1"/>
      <c r="K3" s="1"/>
      <c r="L3" s="1"/>
      <c r="M3" s="1"/>
      <c r="N3" s="1"/>
    </row>
    <row r="4" spans="1:15" x14ac:dyDescent="0.25">
      <c r="A4" s="9"/>
      <c r="B4" s="8"/>
      <c r="C4" s="1"/>
      <c r="D4" s="1"/>
      <c r="E4" s="1"/>
      <c r="F4" s="1"/>
      <c r="G4" s="5"/>
      <c r="H4" s="6"/>
      <c r="I4" s="7"/>
      <c r="J4" s="1"/>
      <c r="K4" s="1"/>
      <c r="L4" s="1"/>
      <c r="M4" s="1"/>
      <c r="N4" s="1"/>
    </row>
    <row r="5" spans="1:15" ht="14.45" customHeight="1" x14ac:dyDescent="0.25">
      <c r="A5" s="10" t="s">
        <v>443</v>
      </c>
      <c r="B5" s="1"/>
      <c r="C5" s="1"/>
      <c r="D5" s="1"/>
      <c r="E5" s="49" t="s">
        <v>394</v>
      </c>
      <c r="F5" s="49"/>
      <c r="G5" s="78" t="s">
        <v>431</v>
      </c>
      <c r="H5" s="78"/>
      <c r="I5" s="78"/>
      <c r="J5" s="78"/>
      <c r="K5" s="78"/>
      <c r="L5" s="78"/>
      <c r="M5" s="78"/>
      <c r="N5" s="78"/>
    </row>
    <row r="6" spans="1:15" s="11" customFormat="1" ht="25.5" x14ac:dyDescent="0.25">
      <c r="A6" s="34" t="s">
        <v>0</v>
      </c>
      <c r="B6" s="35" t="s">
        <v>393</v>
      </c>
      <c r="C6" s="35" t="s">
        <v>1</v>
      </c>
      <c r="D6" s="35" t="s">
        <v>2</v>
      </c>
      <c r="E6" s="35" t="s">
        <v>435</v>
      </c>
      <c r="F6" s="36" t="s">
        <v>395</v>
      </c>
      <c r="G6" s="35" t="s">
        <v>4</v>
      </c>
      <c r="H6" s="37" t="s">
        <v>5</v>
      </c>
      <c r="I6" s="37" t="s">
        <v>6</v>
      </c>
      <c r="J6" s="37" t="s">
        <v>7</v>
      </c>
      <c r="K6" s="37" t="s">
        <v>8</v>
      </c>
      <c r="L6" s="37" t="s">
        <v>9</v>
      </c>
      <c r="M6" s="37" t="s">
        <v>10</v>
      </c>
      <c r="N6" s="37" t="s">
        <v>11</v>
      </c>
      <c r="O6"/>
    </row>
    <row r="7" spans="1:15" ht="25.5" x14ac:dyDescent="0.25">
      <c r="A7" s="13" t="s">
        <v>354</v>
      </c>
      <c r="B7" s="12" t="s">
        <v>355</v>
      </c>
      <c r="C7" s="12" t="s">
        <v>356</v>
      </c>
      <c r="D7" s="14">
        <v>350000</v>
      </c>
      <c r="E7" s="15">
        <v>350000</v>
      </c>
      <c r="F7" s="16">
        <v>87.5</v>
      </c>
      <c r="G7" s="14">
        <v>15.5</v>
      </c>
      <c r="H7" s="14">
        <v>9</v>
      </c>
      <c r="I7" s="14">
        <v>8</v>
      </c>
      <c r="J7" s="14">
        <v>8</v>
      </c>
      <c r="K7" s="14">
        <v>9</v>
      </c>
      <c r="L7" s="14">
        <v>9.5</v>
      </c>
      <c r="M7" s="14">
        <v>19.5</v>
      </c>
      <c r="N7" s="14">
        <v>9</v>
      </c>
    </row>
    <row r="8" spans="1:15" ht="38.25" x14ac:dyDescent="0.25">
      <c r="A8" s="13" t="s">
        <v>51</v>
      </c>
      <c r="B8" s="12" t="s">
        <v>52</v>
      </c>
      <c r="C8" s="12" t="s">
        <v>53</v>
      </c>
      <c r="D8" s="14">
        <v>1953637.5</v>
      </c>
      <c r="E8" s="15">
        <v>1953638</v>
      </c>
      <c r="F8" s="16">
        <v>84</v>
      </c>
      <c r="G8" s="14">
        <v>17.5</v>
      </c>
      <c r="H8" s="14">
        <v>8.5</v>
      </c>
      <c r="I8" s="14">
        <v>9</v>
      </c>
      <c r="J8" s="14">
        <v>8</v>
      </c>
      <c r="K8" s="14">
        <v>8</v>
      </c>
      <c r="L8" s="14">
        <v>9.5</v>
      </c>
      <c r="M8" s="14">
        <v>17</v>
      </c>
      <c r="N8" s="14">
        <v>6.5</v>
      </c>
    </row>
    <row r="9" spans="1:15" ht="25.5" x14ac:dyDescent="0.25">
      <c r="A9" s="13" t="s">
        <v>306</v>
      </c>
      <c r="B9" s="12" t="s">
        <v>307</v>
      </c>
      <c r="C9" s="12" t="s">
        <v>308</v>
      </c>
      <c r="D9" s="14">
        <v>696500</v>
      </c>
      <c r="E9" s="15">
        <v>696500</v>
      </c>
      <c r="F9" s="16">
        <v>82</v>
      </c>
      <c r="G9" s="14">
        <v>15.5</v>
      </c>
      <c r="H9" s="14">
        <v>7.5</v>
      </c>
      <c r="I9" s="14">
        <v>8.5</v>
      </c>
      <c r="J9" s="14">
        <v>8.5</v>
      </c>
      <c r="K9" s="14">
        <v>6.5</v>
      </c>
      <c r="L9" s="14">
        <v>9</v>
      </c>
      <c r="M9" s="14">
        <v>19</v>
      </c>
      <c r="N9" s="14">
        <v>7.5</v>
      </c>
    </row>
    <row r="10" spans="1:15" ht="25.5" x14ac:dyDescent="0.25">
      <c r="A10" s="13" t="s">
        <v>212</v>
      </c>
      <c r="B10" s="12" t="s">
        <v>213</v>
      </c>
      <c r="C10" s="12" t="s">
        <v>214</v>
      </c>
      <c r="D10" s="14">
        <v>983000</v>
      </c>
      <c r="E10" s="15">
        <v>983000</v>
      </c>
      <c r="F10" s="16">
        <v>72</v>
      </c>
      <c r="G10" s="14">
        <v>16</v>
      </c>
      <c r="H10" s="14">
        <v>9</v>
      </c>
      <c r="I10" s="14">
        <v>7</v>
      </c>
      <c r="J10" s="14">
        <v>6.5</v>
      </c>
      <c r="K10" s="14">
        <v>6</v>
      </c>
      <c r="L10" s="14">
        <v>8</v>
      </c>
      <c r="M10" s="14">
        <v>13</v>
      </c>
      <c r="N10" s="14">
        <v>6.5</v>
      </c>
    </row>
    <row r="11" spans="1:15" ht="15.75" thickBot="1" x14ac:dyDescent="0.3">
      <c r="A11" s="17" t="s">
        <v>98</v>
      </c>
      <c r="B11" s="18" t="s">
        <v>99</v>
      </c>
      <c r="C11" s="18" t="s">
        <v>100</v>
      </c>
      <c r="D11" s="23">
        <v>1172064</v>
      </c>
      <c r="E11" s="47">
        <v>1000064</v>
      </c>
      <c r="F11" s="24">
        <v>60.5</v>
      </c>
      <c r="G11" s="23">
        <v>13</v>
      </c>
      <c r="H11" s="23">
        <v>6</v>
      </c>
      <c r="I11" s="23">
        <v>5.5</v>
      </c>
      <c r="J11" s="23">
        <v>3.5</v>
      </c>
      <c r="K11" s="23">
        <v>5.5</v>
      </c>
      <c r="L11" s="23">
        <v>8.5</v>
      </c>
      <c r="M11" s="23">
        <v>13.5</v>
      </c>
      <c r="N11" s="23">
        <v>5</v>
      </c>
    </row>
    <row r="12" spans="1:15" ht="26.25" thickTop="1" x14ac:dyDescent="0.25">
      <c r="A12" s="29" t="s">
        <v>382</v>
      </c>
      <c r="B12" s="30" t="s">
        <v>383</v>
      </c>
      <c r="C12" s="30" t="s">
        <v>214</v>
      </c>
      <c r="D12" s="31">
        <v>1722000</v>
      </c>
      <c r="E12" s="32">
        <v>0</v>
      </c>
      <c r="F12" s="33">
        <v>48.5</v>
      </c>
      <c r="G12" s="31">
        <v>9.5</v>
      </c>
      <c r="H12" s="31">
        <v>5</v>
      </c>
      <c r="I12" s="31">
        <v>5</v>
      </c>
      <c r="J12" s="31">
        <v>5.5</v>
      </c>
      <c r="K12" s="31">
        <v>4.5</v>
      </c>
      <c r="L12" s="31">
        <v>7</v>
      </c>
      <c r="M12" s="31">
        <v>7.5</v>
      </c>
      <c r="N12" s="31">
        <v>4.5</v>
      </c>
    </row>
    <row r="13" spans="1:15" x14ac:dyDescent="0.25">
      <c r="A13" s="13" t="s">
        <v>84</v>
      </c>
      <c r="B13" s="12" t="s">
        <v>85</v>
      </c>
      <c r="C13" s="12" t="s">
        <v>86</v>
      </c>
      <c r="D13" s="14">
        <v>1242000</v>
      </c>
      <c r="E13" s="15">
        <v>0</v>
      </c>
      <c r="F13" s="16">
        <v>40.5</v>
      </c>
      <c r="G13" s="14">
        <v>4.5</v>
      </c>
      <c r="H13" s="14">
        <v>5</v>
      </c>
      <c r="I13" s="14">
        <v>4.5</v>
      </c>
      <c r="J13" s="14">
        <v>4</v>
      </c>
      <c r="K13" s="14">
        <v>5.5</v>
      </c>
      <c r="L13" s="14">
        <v>6.5</v>
      </c>
      <c r="M13" s="14">
        <v>6</v>
      </c>
      <c r="N13" s="14">
        <v>4.5</v>
      </c>
    </row>
    <row r="15" spans="1:15" ht="14.45" customHeight="1" x14ac:dyDescent="0.25">
      <c r="A15" s="10" t="s">
        <v>444</v>
      </c>
      <c r="B15" s="1"/>
      <c r="C15" s="1"/>
      <c r="D15" s="1"/>
      <c r="E15" s="1"/>
      <c r="F15" s="1"/>
      <c r="G15" s="78" t="s">
        <v>431</v>
      </c>
      <c r="H15" s="78"/>
      <c r="I15" s="78"/>
      <c r="J15" s="78"/>
      <c r="K15" s="78"/>
      <c r="L15" s="78"/>
      <c r="M15" s="78"/>
      <c r="N15" s="78"/>
    </row>
    <row r="16" spans="1:15" s="11" customFormat="1" ht="25.5" x14ac:dyDescent="0.25">
      <c r="A16" s="34" t="s">
        <v>0</v>
      </c>
      <c r="B16" s="35" t="s">
        <v>393</v>
      </c>
      <c r="C16" s="35" t="s">
        <v>1</v>
      </c>
      <c r="D16" s="35" t="s">
        <v>2</v>
      </c>
      <c r="E16" s="35" t="s">
        <v>435</v>
      </c>
      <c r="F16" s="36" t="s">
        <v>395</v>
      </c>
      <c r="G16" s="35" t="s">
        <v>4</v>
      </c>
      <c r="H16" s="37" t="s">
        <v>5</v>
      </c>
      <c r="I16" s="37" t="s">
        <v>6</v>
      </c>
      <c r="J16" s="37" t="s">
        <v>7</v>
      </c>
      <c r="K16" s="37" t="s">
        <v>8</v>
      </c>
      <c r="L16" s="37" t="s">
        <v>9</v>
      </c>
      <c r="M16" s="37" t="s">
        <v>10</v>
      </c>
      <c r="N16" s="37" t="s">
        <v>11</v>
      </c>
      <c r="O16"/>
    </row>
    <row r="17" spans="1:15" s="11" customFormat="1" x14ac:dyDescent="0.25">
      <c r="A17" s="13" t="s">
        <v>181</v>
      </c>
      <c r="B17" s="12" t="s">
        <v>182</v>
      </c>
      <c r="C17" s="12" t="s">
        <v>183</v>
      </c>
      <c r="D17" s="14">
        <v>600000</v>
      </c>
      <c r="E17" s="15">
        <v>600000</v>
      </c>
      <c r="F17" s="16">
        <v>81.5</v>
      </c>
      <c r="G17" s="14">
        <v>17</v>
      </c>
      <c r="H17" s="14">
        <v>8</v>
      </c>
      <c r="I17" s="14">
        <v>8</v>
      </c>
      <c r="J17" s="14">
        <v>5.5</v>
      </c>
      <c r="K17" s="14">
        <v>9.5</v>
      </c>
      <c r="L17" s="14">
        <v>9</v>
      </c>
      <c r="M17" s="14">
        <v>17.5</v>
      </c>
      <c r="N17" s="14">
        <v>7</v>
      </c>
      <c r="O17"/>
    </row>
    <row r="18" spans="1:15" s="11" customFormat="1" x14ac:dyDescent="0.25">
      <c r="A18" s="13" t="s">
        <v>103</v>
      </c>
      <c r="B18" s="12" t="s">
        <v>104</v>
      </c>
      <c r="C18" s="12" t="s">
        <v>105</v>
      </c>
      <c r="D18" s="14">
        <v>592920</v>
      </c>
      <c r="E18" s="15">
        <v>592920</v>
      </c>
      <c r="F18" s="16">
        <v>77.5</v>
      </c>
      <c r="G18" s="14">
        <v>15.5</v>
      </c>
      <c r="H18" s="14">
        <v>7</v>
      </c>
      <c r="I18" s="14">
        <v>7.5</v>
      </c>
      <c r="J18" s="14">
        <v>6.5</v>
      </c>
      <c r="K18" s="14">
        <v>9</v>
      </c>
      <c r="L18" s="14">
        <v>7.5</v>
      </c>
      <c r="M18" s="14">
        <v>17.5</v>
      </c>
      <c r="N18" s="14">
        <v>7</v>
      </c>
      <c r="O18"/>
    </row>
    <row r="19" spans="1:15" s="11" customFormat="1" x14ac:dyDescent="0.25">
      <c r="A19" s="13" t="s">
        <v>351</v>
      </c>
      <c r="B19" s="12" t="s">
        <v>352</v>
      </c>
      <c r="C19" s="12" t="s">
        <v>353</v>
      </c>
      <c r="D19" s="14">
        <v>492280</v>
      </c>
      <c r="E19" s="15">
        <v>492280</v>
      </c>
      <c r="F19" s="16">
        <v>74.5</v>
      </c>
      <c r="G19" s="14">
        <v>15.5</v>
      </c>
      <c r="H19" s="14">
        <v>7.5</v>
      </c>
      <c r="I19" s="14">
        <v>8</v>
      </c>
      <c r="J19" s="14">
        <v>4</v>
      </c>
      <c r="K19" s="14">
        <v>7.5</v>
      </c>
      <c r="L19" s="14">
        <v>9</v>
      </c>
      <c r="M19" s="14">
        <v>17</v>
      </c>
      <c r="N19" s="14">
        <v>6</v>
      </c>
      <c r="O19"/>
    </row>
    <row r="20" spans="1:15" s="11" customFormat="1" x14ac:dyDescent="0.25">
      <c r="A20" s="13" t="s">
        <v>209</v>
      </c>
      <c r="B20" s="12" t="s">
        <v>210</v>
      </c>
      <c r="C20" s="12" t="s">
        <v>211</v>
      </c>
      <c r="D20" s="14">
        <v>539680</v>
      </c>
      <c r="E20" s="15">
        <v>539680</v>
      </c>
      <c r="F20" s="16">
        <v>72</v>
      </c>
      <c r="G20" s="14">
        <v>14.5</v>
      </c>
      <c r="H20" s="14">
        <v>7.5</v>
      </c>
      <c r="I20" s="14">
        <v>6.5</v>
      </c>
      <c r="J20" s="14">
        <v>6</v>
      </c>
      <c r="K20" s="14">
        <v>5.5</v>
      </c>
      <c r="L20" s="14">
        <v>9</v>
      </c>
      <c r="M20" s="14">
        <v>16.5</v>
      </c>
      <c r="N20" s="14">
        <v>6.5</v>
      </c>
      <c r="O20"/>
    </row>
    <row r="21" spans="1:15" s="11" customFormat="1" x14ac:dyDescent="0.25">
      <c r="A21" s="13" t="s">
        <v>281</v>
      </c>
      <c r="B21" s="12" t="s">
        <v>282</v>
      </c>
      <c r="C21" s="12" t="s">
        <v>41</v>
      </c>
      <c r="D21" s="14">
        <v>4000000</v>
      </c>
      <c r="E21" s="15">
        <v>3060000</v>
      </c>
      <c r="F21" s="16">
        <v>67.5</v>
      </c>
      <c r="G21" s="14">
        <v>13.5</v>
      </c>
      <c r="H21" s="14">
        <v>6.5</v>
      </c>
      <c r="I21" s="14">
        <v>6</v>
      </c>
      <c r="J21" s="14">
        <v>5.5</v>
      </c>
      <c r="K21" s="14">
        <v>6.5</v>
      </c>
      <c r="L21" s="14">
        <v>8.5</v>
      </c>
      <c r="M21" s="14">
        <v>15.5</v>
      </c>
      <c r="N21" s="14">
        <v>5.5</v>
      </c>
      <c r="O21"/>
    </row>
    <row r="22" spans="1:15" s="11" customFormat="1" ht="25.5" x14ac:dyDescent="0.25">
      <c r="A22" s="13" t="s">
        <v>137</v>
      </c>
      <c r="B22" s="12" t="s">
        <v>138</v>
      </c>
      <c r="C22" s="12" t="s">
        <v>139</v>
      </c>
      <c r="D22" s="14">
        <v>675000</v>
      </c>
      <c r="E22" s="15">
        <v>555000</v>
      </c>
      <c r="F22" s="16">
        <v>64.5</v>
      </c>
      <c r="G22" s="14">
        <v>13</v>
      </c>
      <c r="H22" s="14">
        <v>7</v>
      </c>
      <c r="I22" s="14">
        <v>5</v>
      </c>
      <c r="J22" s="14">
        <v>4.5</v>
      </c>
      <c r="K22" s="14">
        <v>6</v>
      </c>
      <c r="L22" s="14">
        <v>9.5</v>
      </c>
      <c r="M22" s="14">
        <v>12.5</v>
      </c>
      <c r="N22" s="14">
        <v>7</v>
      </c>
      <c r="O22"/>
    </row>
    <row r="23" spans="1:15" s="11" customFormat="1" ht="15.75" thickBot="1" x14ac:dyDescent="0.3">
      <c r="A23" s="17" t="s">
        <v>259</v>
      </c>
      <c r="B23" s="18" t="s">
        <v>260</v>
      </c>
      <c r="C23" s="18" t="s">
        <v>261</v>
      </c>
      <c r="D23" s="23">
        <v>580000</v>
      </c>
      <c r="E23" s="47">
        <v>476000</v>
      </c>
      <c r="F23" s="24">
        <v>61.5</v>
      </c>
      <c r="G23" s="23">
        <v>13.5</v>
      </c>
      <c r="H23" s="23">
        <v>6.5</v>
      </c>
      <c r="I23" s="23">
        <v>7.5</v>
      </c>
      <c r="J23" s="23">
        <v>6</v>
      </c>
      <c r="K23" s="23">
        <v>6</v>
      </c>
      <c r="L23" s="23">
        <v>6.5</v>
      </c>
      <c r="M23" s="23">
        <v>11.5</v>
      </c>
      <c r="N23" s="23">
        <v>4</v>
      </c>
      <c r="O23"/>
    </row>
    <row r="24" spans="1:15" s="11" customFormat="1" ht="26.25" thickTop="1" x14ac:dyDescent="0.25">
      <c r="A24" s="29" t="s">
        <v>362</v>
      </c>
      <c r="B24" s="30" t="s">
        <v>363</v>
      </c>
      <c r="C24" s="30" t="s">
        <v>131</v>
      </c>
      <c r="D24" s="31">
        <v>806200</v>
      </c>
      <c r="E24" s="32">
        <v>0</v>
      </c>
      <c r="F24" s="33">
        <v>48.999999999999993</v>
      </c>
      <c r="G24" s="31">
        <v>8.6666666666666661</v>
      </c>
      <c r="H24" s="31">
        <v>5</v>
      </c>
      <c r="I24" s="31">
        <v>5</v>
      </c>
      <c r="J24" s="31">
        <v>4</v>
      </c>
      <c r="K24" s="31">
        <v>4.333333333333333</v>
      </c>
      <c r="L24" s="31">
        <v>7.666666666666667</v>
      </c>
      <c r="M24" s="31">
        <v>9.6666666666666661</v>
      </c>
      <c r="N24" s="31">
        <v>4.666666666666667</v>
      </c>
      <c r="O24"/>
    </row>
    <row r="25" spans="1:15" s="11" customFormat="1" x14ac:dyDescent="0.25">
      <c r="A25" s="13" t="s">
        <v>298</v>
      </c>
      <c r="B25" s="12" t="s">
        <v>299</v>
      </c>
      <c r="C25" s="12" t="s">
        <v>86</v>
      </c>
      <c r="D25" s="14">
        <v>2300000</v>
      </c>
      <c r="E25" s="15">
        <v>0</v>
      </c>
      <c r="F25" s="16">
        <v>47.5</v>
      </c>
      <c r="G25" s="14">
        <v>8</v>
      </c>
      <c r="H25" s="14">
        <v>4</v>
      </c>
      <c r="I25" s="14">
        <v>5</v>
      </c>
      <c r="J25" s="14">
        <v>4.5</v>
      </c>
      <c r="K25" s="14">
        <v>6.5</v>
      </c>
      <c r="L25" s="14">
        <v>7.5</v>
      </c>
      <c r="M25" s="14">
        <v>6</v>
      </c>
      <c r="N25" s="14">
        <v>6</v>
      </c>
      <c r="O25"/>
    </row>
    <row r="26" spans="1:15" s="11" customFormat="1" x14ac:dyDescent="0.25">
      <c r="A26" s="13" t="s">
        <v>367</v>
      </c>
      <c r="B26" s="12" t="s">
        <v>368</v>
      </c>
      <c r="C26" s="12" t="s">
        <v>341</v>
      </c>
      <c r="D26" s="14">
        <v>973000</v>
      </c>
      <c r="E26" s="15">
        <v>0</v>
      </c>
      <c r="F26" s="16">
        <v>46.333333333333336</v>
      </c>
      <c r="G26" s="14">
        <v>11.333333333333334</v>
      </c>
      <c r="H26" s="14">
        <v>6.333333333333333</v>
      </c>
      <c r="I26" s="14">
        <v>3</v>
      </c>
      <c r="J26" s="14">
        <v>2.6666666666666665</v>
      </c>
      <c r="K26" s="14">
        <v>3.3333333333333335</v>
      </c>
      <c r="L26" s="14">
        <v>7.666666666666667</v>
      </c>
      <c r="M26" s="14">
        <v>8</v>
      </c>
      <c r="N26" s="14">
        <v>4</v>
      </c>
      <c r="O26"/>
    </row>
    <row r="27" spans="1:15" x14ac:dyDescent="0.25">
      <c r="B27" s="1"/>
      <c r="C27" s="1"/>
      <c r="D27" s="1"/>
      <c r="E27" s="1"/>
      <c r="F27" s="1"/>
      <c r="G27" s="1"/>
      <c r="I27" s="1"/>
      <c r="J27" s="1"/>
      <c r="K27" s="1"/>
      <c r="L27" s="1"/>
      <c r="M27" s="1"/>
      <c r="N27" s="1"/>
    </row>
    <row r="28" spans="1:15" ht="14.45" customHeight="1" x14ac:dyDescent="0.25">
      <c r="A28" s="10" t="s">
        <v>445</v>
      </c>
      <c r="B28" s="1"/>
      <c r="C28" s="1"/>
      <c r="D28" s="1"/>
      <c r="E28" s="1"/>
      <c r="F28" s="1"/>
      <c r="G28" s="78" t="s">
        <v>431</v>
      </c>
      <c r="H28" s="78"/>
      <c r="I28" s="78"/>
      <c r="J28" s="78"/>
      <c r="K28" s="78"/>
      <c r="L28" s="78"/>
      <c r="M28" s="78"/>
      <c r="N28" s="78"/>
    </row>
    <row r="29" spans="1:15" ht="25.5" x14ac:dyDescent="0.25">
      <c r="A29" s="34" t="s">
        <v>0</v>
      </c>
      <c r="B29" s="35" t="s">
        <v>393</v>
      </c>
      <c r="C29" s="35" t="s">
        <v>1</v>
      </c>
      <c r="D29" s="35" t="s">
        <v>2</v>
      </c>
      <c r="E29" s="35" t="s">
        <v>435</v>
      </c>
      <c r="F29" s="36" t="s">
        <v>395</v>
      </c>
      <c r="G29" s="35" t="s">
        <v>4</v>
      </c>
      <c r="H29" s="37" t="s">
        <v>5</v>
      </c>
      <c r="I29" s="37" t="s">
        <v>6</v>
      </c>
      <c r="J29" s="37" t="s">
        <v>7</v>
      </c>
      <c r="K29" s="37" t="s">
        <v>8</v>
      </c>
      <c r="L29" s="37" t="s">
        <v>9</v>
      </c>
      <c r="M29" s="37" t="s">
        <v>10</v>
      </c>
      <c r="N29" s="37" t="s">
        <v>11</v>
      </c>
    </row>
    <row r="30" spans="1:15" x14ac:dyDescent="0.25">
      <c r="A30" s="13" t="s">
        <v>283</v>
      </c>
      <c r="B30" s="12" t="s">
        <v>284</v>
      </c>
      <c r="C30" s="12" t="s">
        <v>285</v>
      </c>
      <c r="D30" s="14">
        <v>978000</v>
      </c>
      <c r="E30" s="15">
        <v>978000</v>
      </c>
      <c r="F30" s="16">
        <v>88</v>
      </c>
      <c r="G30" s="14">
        <v>19</v>
      </c>
      <c r="H30" s="14">
        <v>9</v>
      </c>
      <c r="I30" s="14">
        <v>9</v>
      </c>
      <c r="J30" s="14">
        <v>9.5</v>
      </c>
      <c r="K30" s="14">
        <v>8.5</v>
      </c>
      <c r="L30" s="14">
        <v>9</v>
      </c>
      <c r="M30" s="14">
        <v>16.5</v>
      </c>
      <c r="N30" s="14">
        <v>7.5</v>
      </c>
    </row>
    <row r="31" spans="1:15" ht="25.5" x14ac:dyDescent="0.25">
      <c r="A31" s="13" t="s">
        <v>193</v>
      </c>
      <c r="B31" s="12" t="s">
        <v>194</v>
      </c>
      <c r="C31" s="12" t="s">
        <v>195</v>
      </c>
      <c r="D31" s="14">
        <v>330000</v>
      </c>
      <c r="E31" s="15">
        <v>330000</v>
      </c>
      <c r="F31" s="16">
        <v>84</v>
      </c>
      <c r="G31" s="14">
        <v>16</v>
      </c>
      <c r="H31" s="14">
        <v>7.5</v>
      </c>
      <c r="I31" s="14">
        <v>8</v>
      </c>
      <c r="J31" s="14">
        <v>8.5</v>
      </c>
      <c r="K31" s="14">
        <v>8.5</v>
      </c>
      <c r="L31" s="14">
        <v>10</v>
      </c>
      <c r="M31" s="14">
        <v>18.5</v>
      </c>
      <c r="N31" s="14">
        <v>7</v>
      </c>
    </row>
    <row r="32" spans="1:15" ht="25.5" x14ac:dyDescent="0.25">
      <c r="A32" s="13" t="s">
        <v>81</v>
      </c>
      <c r="B32" s="12" t="s">
        <v>82</v>
      </c>
      <c r="C32" s="12" t="s">
        <v>83</v>
      </c>
      <c r="D32" s="14">
        <v>484193</v>
      </c>
      <c r="E32" s="15">
        <v>484193</v>
      </c>
      <c r="F32" s="16">
        <v>77.5</v>
      </c>
      <c r="G32" s="14">
        <v>15.5</v>
      </c>
      <c r="H32" s="14">
        <v>7.5</v>
      </c>
      <c r="I32" s="14">
        <v>7.5</v>
      </c>
      <c r="J32" s="14">
        <v>8.5</v>
      </c>
      <c r="K32" s="14">
        <v>9</v>
      </c>
      <c r="L32" s="14">
        <v>9</v>
      </c>
      <c r="M32" s="14">
        <v>14</v>
      </c>
      <c r="N32" s="14">
        <v>6.5</v>
      </c>
    </row>
    <row r="33" spans="1:15" x14ac:dyDescent="0.25">
      <c r="A33" s="13" t="s">
        <v>242</v>
      </c>
      <c r="B33" s="12" t="s">
        <v>243</v>
      </c>
      <c r="C33" s="12" t="s">
        <v>244</v>
      </c>
      <c r="D33" s="14">
        <v>298000</v>
      </c>
      <c r="E33" s="15">
        <v>298000</v>
      </c>
      <c r="F33" s="16">
        <v>77.5</v>
      </c>
      <c r="G33" s="14">
        <v>16</v>
      </c>
      <c r="H33" s="14">
        <v>6</v>
      </c>
      <c r="I33" s="14">
        <v>7</v>
      </c>
      <c r="J33" s="14">
        <v>7.5</v>
      </c>
      <c r="K33" s="14">
        <v>8</v>
      </c>
      <c r="L33" s="14">
        <v>7</v>
      </c>
      <c r="M33" s="14">
        <v>17.5</v>
      </c>
      <c r="N33" s="14">
        <v>8.5</v>
      </c>
    </row>
    <row r="34" spans="1:15" ht="25.5" x14ac:dyDescent="0.25">
      <c r="A34" s="13" t="s">
        <v>143</v>
      </c>
      <c r="B34" s="12" t="s">
        <v>144</v>
      </c>
      <c r="C34" s="12" t="s">
        <v>145</v>
      </c>
      <c r="D34" s="14">
        <v>1141400</v>
      </c>
      <c r="E34" s="15">
        <v>1141400</v>
      </c>
      <c r="F34" s="16">
        <v>73.5</v>
      </c>
      <c r="G34" s="14">
        <v>17</v>
      </c>
      <c r="H34" s="14">
        <v>7.5</v>
      </c>
      <c r="I34" s="14">
        <v>7.5</v>
      </c>
      <c r="J34" s="14">
        <v>7</v>
      </c>
      <c r="K34" s="14">
        <v>8.5</v>
      </c>
      <c r="L34" s="14">
        <v>9.5</v>
      </c>
      <c r="M34" s="14">
        <v>13</v>
      </c>
      <c r="N34" s="14">
        <v>3.5</v>
      </c>
    </row>
    <row r="35" spans="1:15" ht="25.5" x14ac:dyDescent="0.25">
      <c r="A35" s="13" t="s">
        <v>314</v>
      </c>
      <c r="B35" s="12" t="s">
        <v>315</v>
      </c>
      <c r="C35" s="12" t="s">
        <v>316</v>
      </c>
      <c r="D35" s="14">
        <v>416500</v>
      </c>
      <c r="E35" s="15">
        <v>416500</v>
      </c>
      <c r="F35" s="16">
        <v>69.333333333333329</v>
      </c>
      <c r="G35" s="14">
        <v>16.666666666666668</v>
      </c>
      <c r="H35" s="14">
        <v>8.6666666666666661</v>
      </c>
      <c r="I35" s="14">
        <v>7.333333333333333</v>
      </c>
      <c r="J35" s="14">
        <v>7.666666666666667</v>
      </c>
      <c r="K35" s="14">
        <v>5.666666666666667</v>
      </c>
      <c r="L35" s="14">
        <v>8.6666666666666661</v>
      </c>
      <c r="M35" s="14">
        <v>9.6666666666666661</v>
      </c>
      <c r="N35" s="14">
        <v>5</v>
      </c>
    </row>
    <row r="36" spans="1:15" x14ac:dyDescent="0.25">
      <c r="A36" s="13" t="s">
        <v>39</v>
      </c>
      <c r="B36" s="12" t="s">
        <v>40</v>
      </c>
      <c r="C36" s="12" t="s">
        <v>41</v>
      </c>
      <c r="D36" s="14">
        <v>2000000</v>
      </c>
      <c r="E36" s="15">
        <v>1660000</v>
      </c>
      <c r="F36" s="16">
        <v>63.5</v>
      </c>
      <c r="G36" s="14">
        <v>15</v>
      </c>
      <c r="H36" s="14">
        <v>7.5</v>
      </c>
      <c r="I36" s="14">
        <v>7.5</v>
      </c>
      <c r="J36" s="14">
        <v>5.5</v>
      </c>
      <c r="K36" s="14">
        <v>8.5</v>
      </c>
      <c r="L36" s="14">
        <v>8</v>
      </c>
      <c r="M36" s="14">
        <v>9</v>
      </c>
      <c r="N36" s="14">
        <v>2.5</v>
      </c>
    </row>
    <row r="37" spans="1:15" ht="25.5" x14ac:dyDescent="0.25">
      <c r="A37" s="13" t="s">
        <v>146</v>
      </c>
      <c r="B37" s="12" t="s">
        <v>147</v>
      </c>
      <c r="C37" s="12" t="s">
        <v>148</v>
      </c>
      <c r="D37" s="14">
        <v>520000</v>
      </c>
      <c r="E37" s="15">
        <v>460000</v>
      </c>
      <c r="F37" s="16">
        <v>58.999999999999993</v>
      </c>
      <c r="G37" s="14">
        <v>13</v>
      </c>
      <c r="H37" s="14">
        <v>5.333333333333333</v>
      </c>
      <c r="I37" s="14">
        <v>6</v>
      </c>
      <c r="J37" s="14">
        <v>5.666666666666667</v>
      </c>
      <c r="K37" s="14">
        <v>7</v>
      </c>
      <c r="L37" s="14">
        <v>8.6666666666666661</v>
      </c>
      <c r="M37" s="14">
        <v>7.666666666666667</v>
      </c>
      <c r="N37" s="14">
        <v>5.666666666666667</v>
      </c>
    </row>
    <row r="38" spans="1:15" x14ac:dyDescent="0.25">
      <c r="B38" s="1"/>
      <c r="C38" s="1"/>
      <c r="D38" s="1"/>
      <c r="E38" s="1"/>
      <c r="F38" s="1"/>
      <c r="G38" s="1"/>
      <c r="I38" s="1"/>
      <c r="J38" s="1"/>
      <c r="K38" s="1"/>
      <c r="L38" s="1"/>
      <c r="M38" s="1"/>
      <c r="N38" s="1"/>
    </row>
    <row r="39" spans="1:15" ht="14.45" customHeight="1" x14ac:dyDescent="0.25">
      <c r="A39" s="10" t="s">
        <v>446</v>
      </c>
      <c r="B39" s="1"/>
      <c r="C39" s="1"/>
      <c r="D39" s="1"/>
      <c r="E39" s="1"/>
      <c r="F39" s="1"/>
      <c r="G39" s="78" t="s">
        <v>431</v>
      </c>
      <c r="H39" s="78"/>
      <c r="I39" s="78"/>
      <c r="J39" s="78"/>
      <c r="K39" s="78"/>
      <c r="L39" s="78"/>
      <c r="M39" s="78"/>
      <c r="N39" s="78"/>
    </row>
    <row r="40" spans="1:15" ht="25.5" x14ac:dyDescent="0.25">
      <c r="A40" s="34" t="s">
        <v>0</v>
      </c>
      <c r="B40" s="35" t="s">
        <v>393</v>
      </c>
      <c r="C40" s="35" t="s">
        <v>1</v>
      </c>
      <c r="D40" s="35" t="s">
        <v>2</v>
      </c>
      <c r="E40" s="35" t="s">
        <v>435</v>
      </c>
      <c r="F40" s="36" t="s">
        <v>395</v>
      </c>
      <c r="G40" s="35" t="s">
        <v>4</v>
      </c>
      <c r="H40" s="37" t="s">
        <v>5</v>
      </c>
      <c r="I40" s="37" t="s">
        <v>6</v>
      </c>
      <c r="J40" s="37" t="s">
        <v>7</v>
      </c>
      <c r="K40" s="37" t="s">
        <v>8</v>
      </c>
      <c r="L40" s="37" t="s">
        <v>9</v>
      </c>
      <c r="M40" s="37" t="s">
        <v>10</v>
      </c>
      <c r="N40" s="37" t="s">
        <v>11</v>
      </c>
    </row>
    <row r="41" spans="1:15" s="11" customFormat="1" ht="25.5" x14ac:dyDescent="0.25">
      <c r="A41" s="13" t="s">
        <v>27</v>
      </c>
      <c r="B41" s="12" t="s">
        <v>28</v>
      </c>
      <c r="C41" s="12" t="s">
        <v>29</v>
      </c>
      <c r="D41" s="14">
        <v>914500</v>
      </c>
      <c r="E41" s="15">
        <v>914500</v>
      </c>
      <c r="F41" s="16">
        <v>89</v>
      </c>
      <c r="G41" s="14">
        <v>18.5</v>
      </c>
      <c r="H41" s="14">
        <v>8.5</v>
      </c>
      <c r="I41" s="14">
        <v>9</v>
      </c>
      <c r="J41" s="14">
        <v>8.5</v>
      </c>
      <c r="K41" s="14">
        <v>10</v>
      </c>
      <c r="L41" s="14">
        <v>9.5</v>
      </c>
      <c r="M41" s="14">
        <v>16.5</v>
      </c>
      <c r="N41" s="14">
        <v>8.5</v>
      </c>
      <c r="O41"/>
    </row>
    <row r="42" spans="1:15" s="11" customFormat="1" ht="25.5" x14ac:dyDescent="0.25">
      <c r="A42" s="13" t="s">
        <v>62</v>
      </c>
      <c r="B42" s="12" t="s">
        <v>63</v>
      </c>
      <c r="C42" s="12" t="s">
        <v>53</v>
      </c>
      <c r="D42" s="14">
        <v>907700</v>
      </c>
      <c r="E42" s="15">
        <v>907700</v>
      </c>
      <c r="F42" s="16">
        <v>86.5</v>
      </c>
      <c r="G42" s="14">
        <v>17.5</v>
      </c>
      <c r="H42" s="14">
        <v>8.5</v>
      </c>
      <c r="I42" s="14">
        <v>8.5</v>
      </c>
      <c r="J42" s="14">
        <v>8.5</v>
      </c>
      <c r="K42" s="14">
        <v>7.5</v>
      </c>
      <c r="L42" s="14">
        <v>10</v>
      </c>
      <c r="M42" s="14">
        <v>16.5</v>
      </c>
      <c r="N42" s="14">
        <v>9.5</v>
      </c>
      <c r="O42"/>
    </row>
    <row r="43" spans="1:15" s="11" customFormat="1" ht="25.5" x14ac:dyDescent="0.25">
      <c r="A43" s="13" t="s">
        <v>64</v>
      </c>
      <c r="B43" s="12" t="s">
        <v>65</v>
      </c>
      <c r="C43" s="12" t="s">
        <v>66</v>
      </c>
      <c r="D43" s="14">
        <v>1120000</v>
      </c>
      <c r="E43" s="15">
        <v>845000</v>
      </c>
      <c r="F43" s="16">
        <v>86.5</v>
      </c>
      <c r="G43" s="14">
        <v>18</v>
      </c>
      <c r="H43" s="14">
        <v>8.5</v>
      </c>
      <c r="I43" s="14">
        <v>8.5</v>
      </c>
      <c r="J43" s="14">
        <v>8.5</v>
      </c>
      <c r="K43" s="14">
        <v>9.5</v>
      </c>
      <c r="L43" s="14">
        <v>9.5</v>
      </c>
      <c r="M43" s="14">
        <v>16.5</v>
      </c>
      <c r="N43" s="14">
        <v>7.5</v>
      </c>
      <c r="O43"/>
    </row>
    <row r="44" spans="1:15" s="11" customFormat="1" ht="25.5" x14ac:dyDescent="0.25">
      <c r="A44" s="13" t="s">
        <v>163</v>
      </c>
      <c r="B44" s="12" t="s">
        <v>164</v>
      </c>
      <c r="C44" s="12" t="s">
        <v>165</v>
      </c>
      <c r="D44" s="14">
        <v>278500</v>
      </c>
      <c r="E44" s="15">
        <v>278500</v>
      </c>
      <c r="F44" s="16">
        <v>76</v>
      </c>
      <c r="G44" s="14">
        <v>15</v>
      </c>
      <c r="H44" s="14">
        <v>8</v>
      </c>
      <c r="I44" s="14">
        <v>8</v>
      </c>
      <c r="J44" s="14">
        <v>7.5</v>
      </c>
      <c r="K44" s="14">
        <v>7</v>
      </c>
      <c r="L44" s="14">
        <v>7.5</v>
      </c>
      <c r="M44" s="14">
        <v>14.5</v>
      </c>
      <c r="N44" s="14">
        <v>8.5</v>
      </c>
      <c r="O44"/>
    </row>
    <row r="45" spans="1:15" x14ac:dyDescent="0.25">
      <c r="B45" s="1"/>
      <c r="C45" s="1"/>
      <c r="D45" s="1"/>
      <c r="E45" s="1"/>
      <c r="F45" s="1"/>
      <c r="G45" s="1"/>
      <c r="I45" s="1"/>
      <c r="J45" s="1"/>
      <c r="K45" s="1"/>
      <c r="L45" s="1"/>
      <c r="M45" s="1"/>
      <c r="N45" s="1"/>
    </row>
    <row r="46" spans="1:15" ht="14.45" customHeight="1" x14ac:dyDescent="0.25">
      <c r="A46" s="10" t="s">
        <v>447</v>
      </c>
      <c r="B46" s="1"/>
      <c r="C46" s="1"/>
      <c r="D46" s="1"/>
      <c r="E46" s="1"/>
      <c r="F46" s="1"/>
      <c r="G46" s="78" t="s">
        <v>431</v>
      </c>
      <c r="H46" s="78"/>
      <c r="I46" s="78"/>
      <c r="J46" s="78"/>
      <c r="K46" s="78"/>
      <c r="L46" s="78"/>
      <c r="M46" s="78"/>
      <c r="N46" s="78"/>
    </row>
    <row r="47" spans="1:15" ht="25.5" x14ac:dyDescent="0.25">
      <c r="A47" s="34" t="s">
        <v>0</v>
      </c>
      <c r="B47" s="35" t="s">
        <v>393</v>
      </c>
      <c r="C47" s="35" t="s">
        <v>1</v>
      </c>
      <c r="D47" s="35" t="s">
        <v>2</v>
      </c>
      <c r="E47" s="35" t="s">
        <v>435</v>
      </c>
      <c r="F47" s="36" t="s">
        <v>395</v>
      </c>
      <c r="G47" s="35" t="s">
        <v>4</v>
      </c>
      <c r="H47" s="37" t="s">
        <v>5</v>
      </c>
      <c r="I47" s="37" t="s">
        <v>6</v>
      </c>
      <c r="J47" s="37" t="s">
        <v>7</v>
      </c>
      <c r="K47" s="37" t="s">
        <v>8</v>
      </c>
      <c r="L47" s="37" t="s">
        <v>9</v>
      </c>
      <c r="M47" s="37" t="s">
        <v>10</v>
      </c>
      <c r="N47" s="37" t="s">
        <v>11</v>
      </c>
    </row>
    <row r="48" spans="1:15" s="11" customFormat="1" x14ac:dyDescent="0.25">
      <c r="A48" s="13" t="s">
        <v>286</v>
      </c>
      <c r="B48" s="12" t="s">
        <v>287</v>
      </c>
      <c r="C48" s="12" t="s">
        <v>288</v>
      </c>
      <c r="D48" s="14">
        <v>342500</v>
      </c>
      <c r="E48" s="15">
        <v>342500</v>
      </c>
      <c r="F48" s="16">
        <v>70</v>
      </c>
      <c r="G48" s="14">
        <v>11.5</v>
      </c>
      <c r="H48" s="14">
        <v>6.5</v>
      </c>
      <c r="I48" s="14">
        <v>6.5</v>
      </c>
      <c r="J48" s="14">
        <v>6.5</v>
      </c>
      <c r="K48" s="14">
        <v>7.5</v>
      </c>
      <c r="L48" s="14">
        <v>9</v>
      </c>
      <c r="M48" s="14">
        <v>15</v>
      </c>
      <c r="N48" s="14">
        <v>7.5</v>
      </c>
      <c r="O48"/>
    </row>
    <row r="49" spans="1:15" ht="25.5" x14ac:dyDescent="0.25">
      <c r="A49" s="13" t="s">
        <v>325</v>
      </c>
      <c r="B49" s="12" t="s">
        <v>326</v>
      </c>
      <c r="C49" s="12" t="s">
        <v>327</v>
      </c>
      <c r="D49" s="14">
        <v>537200</v>
      </c>
      <c r="E49" s="15">
        <v>453000</v>
      </c>
      <c r="F49" s="16">
        <v>63.5</v>
      </c>
      <c r="G49" s="14">
        <v>12</v>
      </c>
      <c r="H49" s="14">
        <v>7</v>
      </c>
      <c r="I49" s="14">
        <v>7</v>
      </c>
      <c r="J49" s="14">
        <v>6.5</v>
      </c>
      <c r="K49" s="14">
        <v>7</v>
      </c>
      <c r="L49" s="14">
        <v>6</v>
      </c>
      <c r="M49" s="14">
        <v>12.5</v>
      </c>
      <c r="N49" s="14">
        <v>5.5</v>
      </c>
    </row>
    <row r="50" spans="1:15" x14ac:dyDescent="0.25">
      <c r="A50" s="13" t="s">
        <v>231</v>
      </c>
      <c r="B50" s="12" t="s">
        <v>232</v>
      </c>
      <c r="C50" s="12" t="s">
        <v>233</v>
      </c>
      <c r="D50" s="14">
        <v>3721010</v>
      </c>
      <c r="E50" s="15">
        <v>2400000</v>
      </c>
      <c r="F50" s="16">
        <v>56.333333333333329</v>
      </c>
      <c r="G50" s="14">
        <v>10.666666666666666</v>
      </c>
      <c r="H50" s="14">
        <v>5.666666666666667</v>
      </c>
      <c r="I50" s="14">
        <v>6.666666666666667</v>
      </c>
      <c r="J50" s="14">
        <v>7.333333333333333</v>
      </c>
      <c r="K50" s="14">
        <v>7</v>
      </c>
      <c r="L50" s="14">
        <v>5.333333333333333</v>
      </c>
      <c r="M50" s="14">
        <v>8</v>
      </c>
      <c r="N50" s="14">
        <v>5.666666666666667</v>
      </c>
    </row>
    <row r="51" spans="1:15" x14ac:dyDescent="0.25">
      <c r="B51" s="1"/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</row>
    <row r="52" spans="1:15" x14ac:dyDescent="0.25">
      <c r="B52" s="1"/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</row>
    <row r="53" spans="1:15" x14ac:dyDescent="0.25">
      <c r="B53" s="1"/>
      <c r="C53" s="1"/>
      <c r="D53" s="1"/>
      <c r="E53" s="1"/>
      <c r="F53" s="1"/>
      <c r="G53" s="1"/>
      <c r="I53" s="1"/>
      <c r="J53" s="1"/>
      <c r="K53" s="1"/>
      <c r="L53" s="1"/>
      <c r="M53" s="1"/>
      <c r="N53" s="1"/>
    </row>
    <row r="54" spans="1:15" x14ac:dyDescent="0.25">
      <c r="B54" s="1"/>
      <c r="C54" s="1"/>
      <c r="D54" s="1"/>
      <c r="E54" s="1"/>
      <c r="F54" s="1"/>
      <c r="G54" s="1"/>
      <c r="I54" s="1"/>
      <c r="J54" s="1"/>
      <c r="K54" s="1"/>
      <c r="L54" s="1"/>
      <c r="M54" s="1"/>
      <c r="N54" s="1"/>
    </row>
    <row r="55" spans="1:15" x14ac:dyDescent="0.25">
      <c r="B55" s="1"/>
      <c r="C55" s="1"/>
      <c r="D55" s="1"/>
      <c r="E55" s="1"/>
      <c r="F55" s="1"/>
      <c r="G55" s="1"/>
      <c r="I55" s="1"/>
      <c r="J55" s="1"/>
      <c r="K55" s="1"/>
      <c r="L55" s="1"/>
      <c r="M55" s="1"/>
      <c r="N55" s="1"/>
    </row>
    <row r="56" spans="1:15" x14ac:dyDescent="0.25">
      <c r="B56" s="1"/>
      <c r="C56" s="1"/>
      <c r="D56" s="1"/>
      <c r="E56" s="1"/>
      <c r="F56" s="1"/>
      <c r="G56" s="1"/>
      <c r="I56" s="1"/>
      <c r="J56" s="1"/>
      <c r="K56" s="1"/>
      <c r="L56" s="1"/>
      <c r="M56" s="1"/>
      <c r="N56" s="1"/>
    </row>
    <row r="57" spans="1:15" x14ac:dyDescent="0.25">
      <c r="B57" s="1"/>
      <c r="C57" s="1"/>
      <c r="D57" s="1"/>
      <c r="E57" s="1"/>
      <c r="F57" s="1"/>
      <c r="G57" s="1"/>
      <c r="I57" s="1"/>
      <c r="J57" s="1"/>
      <c r="K57" s="1"/>
      <c r="L57" s="1"/>
      <c r="M57" s="1"/>
      <c r="N57" s="1"/>
    </row>
    <row r="58" spans="1:15" x14ac:dyDescent="0.25">
      <c r="B58" s="1"/>
      <c r="C58" s="1"/>
      <c r="D58" s="1"/>
      <c r="E58" s="1"/>
      <c r="F58" s="1"/>
      <c r="G58" s="1"/>
      <c r="I58" s="1"/>
      <c r="J58" s="1"/>
      <c r="K58" s="1"/>
      <c r="L58" s="1"/>
      <c r="M58" s="1"/>
      <c r="N58" s="1"/>
    </row>
    <row r="59" spans="1:15" x14ac:dyDescent="0.25">
      <c r="B59" s="1"/>
      <c r="C59" s="1"/>
      <c r="D59" s="1"/>
      <c r="E59" s="1"/>
      <c r="F59" s="1"/>
      <c r="G59" s="1"/>
      <c r="I59" s="1"/>
      <c r="J59" s="1"/>
      <c r="K59" s="1"/>
      <c r="L59" s="1"/>
      <c r="M59" s="1"/>
      <c r="N59" s="1"/>
    </row>
    <row r="60" spans="1:15" x14ac:dyDescent="0.25">
      <c r="B60" s="1"/>
      <c r="C60" s="1"/>
      <c r="D60" s="1"/>
      <c r="E60" s="1"/>
      <c r="F60" s="1"/>
      <c r="G60" s="1"/>
      <c r="I60" s="1"/>
      <c r="J60" s="1"/>
      <c r="K60" s="1"/>
      <c r="L60" s="1"/>
      <c r="M60" s="1"/>
      <c r="N60" s="1"/>
    </row>
    <row r="61" spans="1:15" x14ac:dyDescent="0.25">
      <c r="B61" s="1"/>
      <c r="C61" s="1"/>
      <c r="D61" s="1"/>
      <c r="E61" s="1"/>
      <c r="F61" s="1"/>
      <c r="G61" s="1"/>
      <c r="I61" s="1"/>
      <c r="J61" s="1"/>
      <c r="K61" s="1"/>
      <c r="L61" s="1"/>
      <c r="M61" s="1"/>
      <c r="N61" s="1"/>
    </row>
    <row r="62" spans="1:15" s="11" customFormat="1" x14ac:dyDescent="0.25">
      <c r="O62"/>
    </row>
    <row r="63" spans="1:15" x14ac:dyDescent="0.25">
      <c r="B63" s="1"/>
      <c r="C63" s="1"/>
      <c r="D63" s="1"/>
      <c r="E63" s="1"/>
      <c r="F63" s="1"/>
      <c r="G63" s="1"/>
      <c r="I63" s="1"/>
      <c r="J63" s="1"/>
      <c r="K63" s="1"/>
      <c r="L63" s="1"/>
      <c r="M63" s="1"/>
      <c r="N63" s="1"/>
    </row>
    <row r="64" spans="1:15" x14ac:dyDescent="0.25">
      <c r="B64" s="1"/>
      <c r="C64" s="1"/>
      <c r="D64" s="1"/>
      <c r="E64" s="1"/>
      <c r="F64" s="1"/>
      <c r="G64" s="1"/>
      <c r="I64" s="1"/>
      <c r="J64" s="1"/>
      <c r="K64" s="1"/>
      <c r="L64" s="1"/>
      <c r="M64" s="1"/>
      <c r="N64" s="1"/>
    </row>
    <row r="65" spans="2:14" x14ac:dyDescent="0.25">
      <c r="B65" s="1"/>
      <c r="C65" s="1"/>
      <c r="D65" s="1"/>
      <c r="E65" s="1"/>
      <c r="F65" s="1"/>
      <c r="G65" s="1"/>
      <c r="I65" s="1"/>
      <c r="J65" s="1"/>
      <c r="K65" s="1"/>
      <c r="L65" s="1"/>
      <c r="M65" s="1"/>
      <c r="N65" s="1"/>
    </row>
    <row r="66" spans="2:14" x14ac:dyDescent="0.25">
      <c r="B66" s="1"/>
      <c r="C66" s="1"/>
      <c r="D66" s="1"/>
      <c r="E66" s="1"/>
      <c r="F66" s="1"/>
      <c r="G66" s="1"/>
      <c r="I66" s="1"/>
      <c r="J66" s="1"/>
      <c r="K66" s="1"/>
      <c r="L66" s="1"/>
      <c r="M66" s="1"/>
      <c r="N66" s="1"/>
    </row>
    <row r="67" spans="2:14" x14ac:dyDescent="0.25">
      <c r="B67" s="1"/>
      <c r="C67" s="1"/>
      <c r="D67" s="1"/>
      <c r="E67" s="1"/>
      <c r="F67" s="1"/>
      <c r="G67" s="1"/>
      <c r="I67" s="1"/>
      <c r="J67" s="1"/>
      <c r="K67" s="1"/>
      <c r="L67" s="1"/>
      <c r="M67" s="1"/>
      <c r="N67" s="1"/>
    </row>
    <row r="68" spans="2:14" x14ac:dyDescent="0.25">
      <c r="B68" s="1"/>
      <c r="C68" s="1"/>
      <c r="D68" s="1"/>
      <c r="E68" s="1"/>
      <c r="F68" s="1"/>
      <c r="G68" s="1"/>
      <c r="I68" s="1"/>
      <c r="J68" s="1"/>
      <c r="K68" s="1"/>
      <c r="L68" s="1"/>
      <c r="M68" s="1"/>
      <c r="N68" s="1"/>
    </row>
    <row r="69" spans="2:14" x14ac:dyDescent="0.25">
      <c r="B69" s="1"/>
      <c r="C69" s="1"/>
      <c r="D69" s="1"/>
      <c r="E69" s="1"/>
      <c r="F69" s="1"/>
      <c r="G69" s="1"/>
      <c r="I69" s="1"/>
      <c r="J69" s="1"/>
      <c r="K69" s="1"/>
      <c r="L69" s="1"/>
      <c r="M69" s="1"/>
      <c r="N69" s="1"/>
    </row>
    <row r="70" spans="2:14" x14ac:dyDescent="0.25">
      <c r="B70" s="1"/>
      <c r="C70" s="1"/>
      <c r="D70" s="1"/>
      <c r="E70" s="1"/>
      <c r="F70" s="1"/>
      <c r="G70" s="1"/>
      <c r="I70" s="1"/>
      <c r="J70" s="1"/>
      <c r="K70" s="1"/>
      <c r="L70" s="1"/>
      <c r="M70" s="1"/>
      <c r="N70" s="1"/>
    </row>
    <row r="71" spans="2:14" x14ac:dyDescent="0.25">
      <c r="B71" s="1"/>
      <c r="C71" s="1"/>
      <c r="D71" s="1"/>
      <c r="E71" s="1"/>
      <c r="F71" s="1"/>
      <c r="G71" s="1"/>
      <c r="I71" s="1"/>
      <c r="J71" s="1"/>
      <c r="K71" s="1"/>
      <c r="L71" s="1"/>
      <c r="M71" s="1"/>
      <c r="N71" s="1"/>
    </row>
    <row r="72" spans="2:14" x14ac:dyDescent="0.25">
      <c r="B72" s="1"/>
      <c r="C72" s="1"/>
      <c r="D72" s="1"/>
      <c r="E72" s="1"/>
      <c r="F72" s="1"/>
      <c r="G72" s="1"/>
      <c r="I72" s="1"/>
      <c r="J72" s="1"/>
      <c r="K72" s="1"/>
      <c r="L72" s="1"/>
      <c r="M72" s="1"/>
      <c r="N72" s="1"/>
    </row>
    <row r="73" spans="2:14" x14ac:dyDescent="0.25">
      <c r="B73" s="1"/>
      <c r="C73" s="1"/>
      <c r="D73" s="1"/>
      <c r="E73" s="1"/>
      <c r="F73" s="1"/>
      <c r="G73" s="1"/>
      <c r="I73" s="1"/>
      <c r="J73" s="1"/>
      <c r="K73" s="1"/>
      <c r="L73" s="1"/>
      <c r="M73" s="1"/>
      <c r="N73" s="1"/>
    </row>
    <row r="74" spans="2:14" x14ac:dyDescent="0.25">
      <c r="B74" s="1"/>
      <c r="C74" s="1"/>
      <c r="D74" s="1"/>
      <c r="E74" s="1"/>
      <c r="F74" s="1"/>
      <c r="G74" s="1"/>
      <c r="I74" s="1"/>
      <c r="J74" s="1"/>
      <c r="K74" s="1"/>
      <c r="L74" s="1"/>
      <c r="M74" s="1"/>
      <c r="N74" s="1"/>
    </row>
    <row r="75" spans="2:14" x14ac:dyDescent="0.25">
      <c r="B75" s="1"/>
      <c r="C75" s="1"/>
      <c r="D75" s="1"/>
      <c r="E75" s="1"/>
      <c r="F75" s="1"/>
      <c r="G75" s="1"/>
      <c r="I75" s="1"/>
      <c r="J75" s="1"/>
      <c r="K75" s="1"/>
      <c r="L75" s="1"/>
      <c r="M75" s="1"/>
      <c r="N75" s="1"/>
    </row>
    <row r="76" spans="2:14" x14ac:dyDescent="0.25">
      <c r="B76" s="1"/>
      <c r="C76" s="1"/>
      <c r="D76" s="1"/>
      <c r="E76" s="1"/>
      <c r="F76" s="1"/>
      <c r="G76" s="1"/>
      <c r="I76" s="1"/>
      <c r="J76" s="1"/>
      <c r="K76" s="1"/>
      <c r="L76" s="1"/>
      <c r="M76" s="1"/>
      <c r="N76" s="1"/>
    </row>
    <row r="77" spans="2:14" x14ac:dyDescent="0.25">
      <c r="B77" s="1"/>
      <c r="C77" s="1"/>
      <c r="D77" s="1"/>
      <c r="E77" s="1"/>
      <c r="F77" s="1"/>
      <c r="G77" s="1"/>
      <c r="I77" s="1"/>
      <c r="J77" s="1"/>
      <c r="K77" s="1"/>
      <c r="L77" s="1"/>
      <c r="M77" s="1"/>
      <c r="N77" s="1"/>
    </row>
    <row r="78" spans="2:14" x14ac:dyDescent="0.25">
      <c r="B78" s="1"/>
      <c r="C78" s="1"/>
      <c r="D78" s="1"/>
      <c r="E78" s="1"/>
      <c r="F78" s="1"/>
      <c r="G78" s="1"/>
      <c r="I78" s="1"/>
      <c r="J78" s="1"/>
      <c r="K78" s="1"/>
      <c r="L78" s="1"/>
      <c r="M78" s="1"/>
      <c r="N78" s="1"/>
    </row>
  </sheetData>
  <mergeCells count="6">
    <mergeCell ref="G46:N46"/>
    <mergeCell ref="A3:B3"/>
    <mergeCell ref="G5:N5"/>
    <mergeCell ref="G15:N15"/>
    <mergeCell ref="G28:N28"/>
    <mergeCell ref="G39:N39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>&amp;LSeznam všech projektů&amp;RNPO výzva č. 4/2022 Rozvoj kompetencí pracovníků KKS: projekty mezinárodní umělecké a odborné spolupráce v ČR</oddHeader>
    <oddFooter>&amp;C&amp;P</oddFoot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F75A3-D99F-48D1-A13D-4E7EF17D7669}">
  <dimension ref="A1:O48"/>
  <sheetViews>
    <sheetView showGridLines="0" zoomScale="90" zoomScaleNormal="90" workbookViewId="0">
      <selection activeCell="A3" sqref="A3:B3"/>
    </sheetView>
  </sheetViews>
  <sheetFormatPr defaultColWidth="8.7109375" defaultRowHeight="15" x14ac:dyDescent="0.25"/>
  <cols>
    <col min="1" max="1" width="11.140625" style="1" customWidth="1"/>
    <col min="2" max="2" width="32.7109375" style="2" customWidth="1"/>
    <col min="3" max="3" width="28.7109375" style="2" customWidth="1"/>
    <col min="4" max="4" width="10.5703125" style="2" bestFit="1" customWidth="1"/>
    <col min="5" max="5" width="12" style="2" customWidth="1"/>
    <col min="6" max="6" width="10.85546875" style="2" customWidth="1"/>
    <col min="7" max="7" width="5.140625" style="3" customWidth="1"/>
    <col min="8" max="8" width="5.140625" style="1" customWidth="1"/>
    <col min="9" max="14" width="5.140625" style="10" customWidth="1"/>
    <col min="15" max="15" width="5.42578125" bestFit="1" customWidth="1"/>
    <col min="16" max="16384" width="8.7109375" style="1"/>
  </cols>
  <sheetData>
    <row r="1" spans="1:15" x14ac:dyDescent="0.25">
      <c r="B1" s="1"/>
      <c r="C1" s="1"/>
      <c r="D1" s="1"/>
      <c r="E1" s="1"/>
      <c r="F1" s="1"/>
      <c r="G1" s="5"/>
      <c r="H1" s="6"/>
      <c r="I1" s="7"/>
      <c r="J1" s="7"/>
      <c r="K1" s="7"/>
      <c r="L1" s="7"/>
      <c r="M1" s="7"/>
      <c r="N1" s="7"/>
    </row>
    <row r="2" spans="1:15" x14ac:dyDescent="0.25">
      <c r="A2" s="48" t="s">
        <v>396</v>
      </c>
      <c r="B2" s="4"/>
      <c r="C2" s="1"/>
      <c r="D2" s="1"/>
      <c r="E2" s="1"/>
      <c r="F2" s="1"/>
      <c r="G2" s="5"/>
      <c r="H2" s="6"/>
      <c r="I2" s="7"/>
      <c r="J2" s="7"/>
      <c r="K2" s="7"/>
      <c r="L2" s="7"/>
      <c r="M2" s="7"/>
      <c r="N2" s="7"/>
    </row>
    <row r="3" spans="1:15" x14ac:dyDescent="0.25">
      <c r="A3" s="77" t="s">
        <v>428</v>
      </c>
      <c r="B3" s="77"/>
      <c r="C3" s="1"/>
      <c r="D3" s="1"/>
      <c r="E3" s="1"/>
      <c r="F3" s="1"/>
      <c r="G3" s="5"/>
      <c r="H3" s="6"/>
      <c r="I3" s="7"/>
      <c r="J3" s="1"/>
      <c r="K3" s="1"/>
      <c r="L3" s="1"/>
      <c r="M3" s="1"/>
      <c r="N3" s="1"/>
    </row>
    <row r="4" spans="1:15" x14ac:dyDescent="0.25">
      <c r="A4" s="9"/>
      <c r="B4" s="8"/>
      <c r="C4" s="1"/>
      <c r="D4" s="1"/>
      <c r="E4" s="1"/>
      <c r="F4" s="1"/>
      <c r="G4" s="5"/>
      <c r="H4" s="6"/>
      <c r="I4" s="7"/>
      <c r="J4" s="1"/>
      <c r="K4" s="1"/>
      <c r="L4" s="1"/>
      <c r="M4" s="1"/>
      <c r="N4" s="1"/>
    </row>
    <row r="5" spans="1:15" ht="14.45" customHeight="1" x14ac:dyDescent="0.25">
      <c r="A5" s="10" t="s">
        <v>448</v>
      </c>
      <c r="B5" s="1"/>
      <c r="C5" s="1"/>
      <c r="D5" s="1"/>
      <c r="E5" s="49" t="s">
        <v>394</v>
      </c>
      <c r="F5" s="49"/>
      <c r="G5" s="78" t="s">
        <v>431</v>
      </c>
      <c r="H5" s="78"/>
      <c r="I5" s="78"/>
      <c r="J5" s="78"/>
      <c r="K5" s="78"/>
      <c r="L5" s="78"/>
      <c r="M5" s="78"/>
      <c r="N5" s="78"/>
    </row>
    <row r="6" spans="1:15" s="11" customFormat="1" ht="26.25" thickBot="1" x14ac:dyDescent="0.3">
      <c r="A6" s="50" t="s">
        <v>0</v>
      </c>
      <c r="B6" s="51" t="s">
        <v>393</v>
      </c>
      <c r="C6" s="51" t="s">
        <v>1</v>
      </c>
      <c r="D6" s="51" t="s">
        <v>2</v>
      </c>
      <c r="E6" s="35" t="s">
        <v>435</v>
      </c>
      <c r="F6" s="53" t="s">
        <v>395</v>
      </c>
      <c r="G6" s="51" t="s">
        <v>4</v>
      </c>
      <c r="H6" s="52" t="s">
        <v>5</v>
      </c>
      <c r="I6" s="52" t="s">
        <v>6</v>
      </c>
      <c r="J6" s="52" t="s">
        <v>7</v>
      </c>
      <c r="K6" s="52" t="s">
        <v>8</v>
      </c>
      <c r="L6" s="52" t="s">
        <v>9</v>
      </c>
      <c r="M6" s="52" t="s">
        <v>10</v>
      </c>
      <c r="N6" s="52" t="s">
        <v>11</v>
      </c>
      <c r="O6"/>
    </row>
    <row r="7" spans="1:15" ht="15.75" thickTop="1" x14ac:dyDescent="0.25">
      <c r="A7" s="29" t="s">
        <v>374</v>
      </c>
      <c r="B7" s="30" t="s">
        <v>375</v>
      </c>
      <c r="C7" s="30" t="s">
        <v>294</v>
      </c>
      <c r="D7" s="31">
        <v>1000000</v>
      </c>
      <c r="E7" s="32">
        <v>0</v>
      </c>
      <c r="F7" s="33">
        <f t="shared" ref="F7" si="0">SUM(G7:N7)</f>
        <v>44</v>
      </c>
      <c r="G7" s="31">
        <v>7.5</v>
      </c>
      <c r="H7" s="31">
        <v>4.5</v>
      </c>
      <c r="I7" s="31">
        <v>4.5</v>
      </c>
      <c r="J7" s="31">
        <v>4.5</v>
      </c>
      <c r="K7" s="31">
        <v>7</v>
      </c>
      <c r="L7" s="31">
        <v>7.5</v>
      </c>
      <c r="M7" s="31">
        <v>3.5</v>
      </c>
      <c r="N7" s="31">
        <v>5</v>
      </c>
    </row>
    <row r="9" spans="1:15" ht="14.45" customHeight="1" x14ac:dyDescent="0.25">
      <c r="A9" s="10" t="s">
        <v>449</v>
      </c>
      <c r="B9" s="1"/>
      <c r="C9" s="1"/>
      <c r="D9" s="1"/>
      <c r="E9" s="1"/>
      <c r="F9" s="1"/>
      <c r="G9" s="78" t="s">
        <v>431</v>
      </c>
      <c r="H9" s="78"/>
      <c r="I9" s="78"/>
      <c r="J9" s="78"/>
      <c r="K9" s="78"/>
      <c r="L9" s="78"/>
      <c r="M9" s="78"/>
      <c r="N9" s="78"/>
    </row>
    <row r="10" spans="1:15" s="11" customFormat="1" ht="25.5" x14ac:dyDescent="0.25">
      <c r="A10" s="34" t="s">
        <v>0</v>
      </c>
      <c r="B10" s="35" t="s">
        <v>393</v>
      </c>
      <c r="C10" s="35" t="s">
        <v>1</v>
      </c>
      <c r="D10" s="35" t="s">
        <v>2</v>
      </c>
      <c r="E10" s="35" t="s">
        <v>435</v>
      </c>
      <c r="F10" s="36" t="s">
        <v>395</v>
      </c>
      <c r="G10" s="35" t="s">
        <v>4</v>
      </c>
      <c r="H10" s="37" t="s">
        <v>5</v>
      </c>
      <c r="I10" s="37" t="s">
        <v>6</v>
      </c>
      <c r="J10" s="37" t="s">
        <v>7</v>
      </c>
      <c r="K10" s="37" t="s">
        <v>8</v>
      </c>
      <c r="L10" s="37" t="s">
        <v>9</v>
      </c>
      <c r="M10" s="37" t="s">
        <v>10</v>
      </c>
      <c r="N10" s="37" t="s">
        <v>11</v>
      </c>
      <c r="O10"/>
    </row>
    <row r="11" spans="1:15" s="11" customFormat="1" x14ac:dyDescent="0.25">
      <c r="A11" s="13" t="s">
        <v>36</v>
      </c>
      <c r="B11" s="12" t="s">
        <v>37</v>
      </c>
      <c r="C11" s="12" t="s">
        <v>38</v>
      </c>
      <c r="D11" s="14">
        <v>550000</v>
      </c>
      <c r="E11" s="15">
        <v>550000</v>
      </c>
      <c r="F11" s="16">
        <v>88</v>
      </c>
      <c r="G11" s="14">
        <v>18</v>
      </c>
      <c r="H11" s="14">
        <v>8.5</v>
      </c>
      <c r="I11" s="14">
        <v>9</v>
      </c>
      <c r="J11" s="14">
        <v>9</v>
      </c>
      <c r="K11" s="14">
        <v>8</v>
      </c>
      <c r="L11" s="14">
        <v>10</v>
      </c>
      <c r="M11" s="14">
        <v>17.5</v>
      </c>
      <c r="N11" s="14">
        <v>8</v>
      </c>
      <c r="O11"/>
    </row>
    <row r="12" spans="1:15" s="11" customFormat="1" ht="26.25" thickBot="1" x14ac:dyDescent="0.3">
      <c r="A12" s="17" t="s">
        <v>323</v>
      </c>
      <c r="B12" s="18" t="s">
        <v>324</v>
      </c>
      <c r="C12" s="18" t="s">
        <v>294</v>
      </c>
      <c r="D12" s="23">
        <v>3000000</v>
      </c>
      <c r="E12" s="47">
        <v>1300000</v>
      </c>
      <c r="F12" s="24">
        <v>57</v>
      </c>
      <c r="G12" s="23">
        <v>11</v>
      </c>
      <c r="H12" s="23">
        <v>6</v>
      </c>
      <c r="I12" s="23">
        <v>6</v>
      </c>
      <c r="J12" s="23">
        <v>6</v>
      </c>
      <c r="K12" s="23">
        <v>5.5</v>
      </c>
      <c r="L12" s="23">
        <v>9</v>
      </c>
      <c r="M12" s="23">
        <v>6.5</v>
      </c>
      <c r="N12" s="23">
        <v>7</v>
      </c>
      <c r="O12"/>
    </row>
    <row r="13" spans="1:15" s="11" customFormat="1" ht="26.25" thickTop="1" x14ac:dyDescent="0.25">
      <c r="A13" s="29" t="s">
        <v>379</v>
      </c>
      <c r="B13" s="30" t="s">
        <v>380</v>
      </c>
      <c r="C13" s="30" t="s">
        <v>381</v>
      </c>
      <c r="D13" s="31">
        <v>153240</v>
      </c>
      <c r="E13" s="32">
        <v>0</v>
      </c>
      <c r="F13" s="33">
        <v>42</v>
      </c>
      <c r="G13" s="31">
        <v>4.5</v>
      </c>
      <c r="H13" s="31">
        <v>4.5</v>
      </c>
      <c r="I13" s="31">
        <v>3.5</v>
      </c>
      <c r="J13" s="31">
        <v>5</v>
      </c>
      <c r="K13" s="31">
        <v>4</v>
      </c>
      <c r="L13" s="31">
        <v>6.5</v>
      </c>
      <c r="M13" s="31">
        <v>7.5</v>
      </c>
      <c r="N13" s="31">
        <v>6.5</v>
      </c>
      <c r="O13"/>
    </row>
    <row r="14" spans="1:15" x14ac:dyDescent="0.25">
      <c r="B14" s="1"/>
      <c r="C14" s="1"/>
      <c r="D14" s="1"/>
      <c r="E14" s="1"/>
      <c r="F14" s="1"/>
      <c r="G14" s="1"/>
      <c r="I14" s="1"/>
      <c r="J14" s="1"/>
      <c r="K14" s="1"/>
      <c r="L14" s="1"/>
      <c r="M14" s="1"/>
      <c r="N14" s="1"/>
    </row>
    <row r="15" spans="1:15" ht="14.45" customHeight="1" x14ac:dyDescent="0.25">
      <c r="A15" s="10" t="s">
        <v>450</v>
      </c>
      <c r="B15" s="1"/>
      <c r="C15" s="1"/>
      <c r="D15" s="1"/>
      <c r="E15" s="1"/>
      <c r="F15" s="1"/>
      <c r="G15" s="78" t="s">
        <v>431</v>
      </c>
      <c r="H15" s="78"/>
      <c r="I15" s="78"/>
      <c r="J15" s="78"/>
      <c r="K15" s="78"/>
      <c r="L15" s="78"/>
      <c r="M15" s="78"/>
      <c r="N15" s="78"/>
    </row>
    <row r="16" spans="1:15" ht="25.5" x14ac:dyDescent="0.25">
      <c r="A16" s="34" t="s">
        <v>0</v>
      </c>
      <c r="B16" s="35" t="s">
        <v>393</v>
      </c>
      <c r="C16" s="35" t="s">
        <v>1</v>
      </c>
      <c r="D16" s="35" t="s">
        <v>2</v>
      </c>
      <c r="E16" s="35" t="s">
        <v>435</v>
      </c>
      <c r="F16" s="36" t="s">
        <v>395</v>
      </c>
      <c r="G16" s="35" t="s">
        <v>4</v>
      </c>
      <c r="H16" s="37" t="s">
        <v>5</v>
      </c>
      <c r="I16" s="37" t="s">
        <v>6</v>
      </c>
      <c r="J16" s="37" t="s">
        <v>7</v>
      </c>
      <c r="K16" s="37" t="s">
        <v>8</v>
      </c>
      <c r="L16" s="37" t="s">
        <v>9</v>
      </c>
      <c r="M16" s="37" t="s">
        <v>10</v>
      </c>
      <c r="N16" s="37" t="s">
        <v>11</v>
      </c>
    </row>
    <row r="17" spans="1:15" ht="25.5" x14ac:dyDescent="0.25">
      <c r="A17" s="13" t="s">
        <v>12</v>
      </c>
      <c r="B17" s="12" t="s">
        <v>13</v>
      </c>
      <c r="C17" s="12" t="s">
        <v>14</v>
      </c>
      <c r="D17" s="14">
        <v>3100000</v>
      </c>
      <c r="E17" s="15">
        <v>3100000</v>
      </c>
      <c r="F17" s="15">
        <v>92</v>
      </c>
      <c r="G17" s="14">
        <v>18.5</v>
      </c>
      <c r="H17" s="14">
        <v>10</v>
      </c>
      <c r="I17" s="14">
        <v>8.5</v>
      </c>
      <c r="J17" s="14">
        <v>9</v>
      </c>
      <c r="K17" s="14">
        <v>10</v>
      </c>
      <c r="L17" s="14">
        <v>10</v>
      </c>
      <c r="M17" s="14">
        <v>17</v>
      </c>
      <c r="N17" s="14">
        <v>9</v>
      </c>
    </row>
    <row r="18" spans="1:15" ht="25.5" x14ac:dyDescent="0.25">
      <c r="A18" s="13" t="s">
        <v>67</v>
      </c>
      <c r="B18" s="12" t="s">
        <v>68</v>
      </c>
      <c r="C18" s="12" t="s">
        <v>69</v>
      </c>
      <c r="D18" s="14">
        <v>541000</v>
      </c>
      <c r="E18" s="15">
        <v>541000</v>
      </c>
      <c r="F18" s="16">
        <v>85.5</v>
      </c>
      <c r="G18" s="14">
        <v>18</v>
      </c>
      <c r="H18" s="14">
        <v>8</v>
      </c>
      <c r="I18" s="14">
        <v>7</v>
      </c>
      <c r="J18" s="14">
        <v>8.5</v>
      </c>
      <c r="K18" s="14">
        <v>9.5</v>
      </c>
      <c r="L18" s="14">
        <v>10</v>
      </c>
      <c r="M18" s="14">
        <v>16</v>
      </c>
      <c r="N18" s="14">
        <v>8.5</v>
      </c>
    </row>
    <row r="19" spans="1:15" ht="38.25" x14ac:dyDescent="0.25">
      <c r="A19" s="13" t="s">
        <v>76</v>
      </c>
      <c r="B19" s="12" t="s">
        <v>77</v>
      </c>
      <c r="C19" s="12" t="s">
        <v>78</v>
      </c>
      <c r="D19" s="14">
        <v>220000</v>
      </c>
      <c r="E19" s="15">
        <v>220000</v>
      </c>
      <c r="F19" s="16">
        <v>84.5</v>
      </c>
      <c r="G19" s="14">
        <v>16</v>
      </c>
      <c r="H19" s="14">
        <v>8</v>
      </c>
      <c r="I19" s="14">
        <v>8</v>
      </c>
      <c r="J19" s="14">
        <v>8</v>
      </c>
      <c r="K19" s="14">
        <v>8.5</v>
      </c>
      <c r="L19" s="14">
        <v>10</v>
      </c>
      <c r="M19" s="14">
        <v>17</v>
      </c>
      <c r="N19" s="14">
        <v>9</v>
      </c>
    </row>
    <row r="20" spans="1:15" ht="25.5" x14ac:dyDescent="0.25">
      <c r="A20" s="13" t="s">
        <v>92</v>
      </c>
      <c r="B20" s="12" t="s">
        <v>93</v>
      </c>
      <c r="C20" s="12" t="s">
        <v>94</v>
      </c>
      <c r="D20" s="14">
        <v>405000</v>
      </c>
      <c r="E20" s="15">
        <v>405000</v>
      </c>
      <c r="F20" s="16">
        <v>83</v>
      </c>
      <c r="G20" s="14">
        <v>16.5</v>
      </c>
      <c r="H20" s="14">
        <v>8.5</v>
      </c>
      <c r="I20" s="14">
        <v>7.5</v>
      </c>
      <c r="J20" s="14">
        <v>7.5</v>
      </c>
      <c r="K20" s="14">
        <v>8</v>
      </c>
      <c r="L20" s="14">
        <v>10</v>
      </c>
      <c r="M20" s="14">
        <v>17.5</v>
      </c>
      <c r="N20" s="14">
        <v>7.5</v>
      </c>
    </row>
    <row r="21" spans="1:15" x14ac:dyDescent="0.25">
      <c r="A21" s="13" t="s">
        <v>126</v>
      </c>
      <c r="B21" s="12" t="s">
        <v>127</v>
      </c>
      <c r="C21" s="12" t="s">
        <v>128</v>
      </c>
      <c r="D21" s="14">
        <v>650000</v>
      </c>
      <c r="E21" s="15">
        <v>600000</v>
      </c>
      <c r="F21" s="16">
        <v>80</v>
      </c>
      <c r="G21" s="14">
        <v>17</v>
      </c>
      <c r="H21" s="14">
        <v>8.5</v>
      </c>
      <c r="I21" s="14">
        <v>6.5</v>
      </c>
      <c r="J21" s="14">
        <v>9</v>
      </c>
      <c r="K21" s="14">
        <v>8.5</v>
      </c>
      <c r="L21" s="14">
        <v>7.5</v>
      </c>
      <c r="M21" s="14">
        <v>14</v>
      </c>
      <c r="N21" s="14">
        <v>9</v>
      </c>
    </row>
    <row r="22" spans="1:15" x14ac:dyDescent="0.25">
      <c r="A22" s="13" t="s">
        <v>151</v>
      </c>
      <c r="B22" s="12" t="s">
        <v>152</v>
      </c>
      <c r="C22" s="12" t="s">
        <v>153</v>
      </c>
      <c r="D22" s="14">
        <v>213370</v>
      </c>
      <c r="E22" s="15">
        <v>200000</v>
      </c>
      <c r="F22" s="16">
        <v>77.5</v>
      </c>
      <c r="G22" s="14">
        <v>14.5</v>
      </c>
      <c r="H22" s="14">
        <v>8</v>
      </c>
      <c r="I22" s="14">
        <v>7</v>
      </c>
      <c r="J22" s="14">
        <v>7</v>
      </c>
      <c r="K22" s="14">
        <v>7.5</v>
      </c>
      <c r="L22" s="14">
        <v>8</v>
      </c>
      <c r="M22" s="14">
        <v>17</v>
      </c>
      <c r="N22" s="14">
        <v>8.5</v>
      </c>
    </row>
    <row r="23" spans="1:15" ht="25.5" x14ac:dyDescent="0.25">
      <c r="A23" s="13" t="s">
        <v>178</v>
      </c>
      <c r="B23" s="12" t="s">
        <v>179</v>
      </c>
      <c r="C23" s="12" t="s">
        <v>180</v>
      </c>
      <c r="D23" s="14">
        <v>175500</v>
      </c>
      <c r="E23" s="15">
        <v>150000</v>
      </c>
      <c r="F23" s="16">
        <v>75</v>
      </c>
      <c r="G23" s="14">
        <v>14.5</v>
      </c>
      <c r="H23" s="14">
        <v>6.5</v>
      </c>
      <c r="I23" s="14">
        <v>7</v>
      </c>
      <c r="J23" s="14">
        <v>6.5</v>
      </c>
      <c r="K23" s="14">
        <v>9</v>
      </c>
      <c r="L23" s="14">
        <v>6.5</v>
      </c>
      <c r="M23" s="14">
        <v>16.5</v>
      </c>
      <c r="N23" s="14">
        <v>8.5</v>
      </c>
    </row>
    <row r="24" spans="1:15" ht="25.5" x14ac:dyDescent="0.25">
      <c r="A24" s="13" t="s">
        <v>221</v>
      </c>
      <c r="B24" s="12" t="s">
        <v>222</v>
      </c>
      <c r="C24" s="12" t="s">
        <v>223</v>
      </c>
      <c r="D24" s="14">
        <v>165000</v>
      </c>
      <c r="E24" s="15">
        <v>130000</v>
      </c>
      <c r="F24" s="16">
        <v>70.5</v>
      </c>
      <c r="G24" s="14">
        <v>12.5</v>
      </c>
      <c r="H24" s="14">
        <v>7</v>
      </c>
      <c r="I24" s="14">
        <v>5.5</v>
      </c>
      <c r="J24" s="14">
        <v>7.5</v>
      </c>
      <c r="K24" s="14">
        <v>6</v>
      </c>
      <c r="L24" s="14">
        <v>7.5</v>
      </c>
      <c r="M24" s="14">
        <v>16.5</v>
      </c>
      <c r="N24" s="14">
        <v>8</v>
      </c>
    </row>
    <row r="25" spans="1:15" ht="25.5" x14ac:dyDescent="0.25">
      <c r="A25" s="13" t="s">
        <v>236</v>
      </c>
      <c r="B25" s="12" t="s">
        <v>237</v>
      </c>
      <c r="C25" s="12" t="s">
        <v>238</v>
      </c>
      <c r="D25" s="14">
        <v>360000</v>
      </c>
      <c r="E25" s="15">
        <v>290000</v>
      </c>
      <c r="F25" s="16">
        <v>69.5</v>
      </c>
      <c r="G25" s="14">
        <v>11</v>
      </c>
      <c r="H25" s="14">
        <v>6.5</v>
      </c>
      <c r="I25" s="14">
        <v>6</v>
      </c>
      <c r="J25" s="14">
        <v>7.5</v>
      </c>
      <c r="K25" s="14">
        <v>7.5</v>
      </c>
      <c r="L25" s="14">
        <v>8</v>
      </c>
      <c r="M25" s="14">
        <v>16.5</v>
      </c>
      <c r="N25" s="14">
        <v>6.5</v>
      </c>
    </row>
    <row r="26" spans="1:15" ht="25.5" x14ac:dyDescent="0.25">
      <c r="A26" s="13" t="s">
        <v>253</v>
      </c>
      <c r="B26" s="12" t="s">
        <v>254</v>
      </c>
      <c r="C26" s="12" t="s">
        <v>255</v>
      </c>
      <c r="D26" s="14">
        <v>489500</v>
      </c>
      <c r="E26" s="15">
        <v>300000</v>
      </c>
      <c r="F26" s="16">
        <v>68.5</v>
      </c>
      <c r="G26" s="14">
        <v>11.5</v>
      </c>
      <c r="H26" s="14">
        <v>7</v>
      </c>
      <c r="I26" s="14">
        <v>8.5</v>
      </c>
      <c r="J26" s="14">
        <v>7</v>
      </c>
      <c r="K26" s="14">
        <v>8.5</v>
      </c>
      <c r="L26" s="14">
        <v>6</v>
      </c>
      <c r="M26" s="14">
        <v>11.5</v>
      </c>
      <c r="N26" s="14">
        <v>8.5</v>
      </c>
    </row>
    <row r="27" spans="1:15" ht="26.25" thickBot="1" x14ac:dyDescent="0.3">
      <c r="A27" s="17" t="s">
        <v>292</v>
      </c>
      <c r="B27" s="18" t="s">
        <v>293</v>
      </c>
      <c r="C27" s="18" t="s">
        <v>294</v>
      </c>
      <c r="D27" s="23">
        <v>2500000</v>
      </c>
      <c r="E27" s="47">
        <v>2000000</v>
      </c>
      <c r="F27" s="24">
        <v>62</v>
      </c>
      <c r="G27" s="23">
        <v>12.5</v>
      </c>
      <c r="H27" s="23">
        <v>7</v>
      </c>
      <c r="I27" s="23">
        <v>6</v>
      </c>
      <c r="J27" s="23">
        <v>8</v>
      </c>
      <c r="K27" s="23">
        <v>6</v>
      </c>
      <c r="L27" s="23">
        <v>9</v>
      </c>
      <c r="M27" s="23">
        <v>7.5</v>
      </c>
      <c r="N27" s="23">
        <v>6</v>
      </c>
    </row>
    <row r="28" spans="1:15" ht="15.75" thickTop="1" x14ac:dyDescent="0.25">
      <c r="A28" s="29" t="s">
        <v>371</v>
      </c>
      <c r="B28" s="30" t="s">
        <v>372</v>
      </c>
      <c r="C28" s="30" t="s">
        <v>373</v>
      </c>
      <c r="D28" s="31">
        <v>400000</v>
      </c>
      <c r="E28" s="32">
        <v>0</v>
      </c>
      <c r="F28" s="33">
        <v>45</v>
      </c>
      <c r="G28" s="31">
        <v>5</v>
      </c>
      <c r="H28" s="31">
        <v>5</v>
      </c>
      <c r="I28" s="31">
        <v>5.5</v>
      </c>
      <c r="J28" s="31">
        <v>3</v>
      </c>
      <c r="K28" s="31">
        <v>7</v>
      </c>
      <c r="L28" s="31">
        <v>3.5</v>
      </c>
      <c r="M28" s="31">
        <v>8.5</v>
      </c>
      <c r="N28" s="31">
        <v>7.5</v>
      </c>
    </row>
    <row r="29" spans="1:15" x14ac:dyDescent="0.25">
      <c r="B29" s="1"/>
      <c r="C29" s="1"/>
      <c r="D29" s="1"/>
      <c r="E29" s="1"/>
      <c r="F29" s="1"/>
      <c r="G29" s="1"/>
      <c r="I29" s="1"/>
      <c r="J29" s="1"/>
      <c r="K29" s="1"/>
      <c r="L29" s="1"/>
      <c r="M29" s="1"/>
      <c r="N29" s="1"/>
    </row>
    <row r="30" spans="1:15" x14ac:dyDescent="0.25">
      <c r="B30" s="1"/>
      <c r="C30" s="1"/>
      <c r="D30" s="1"/>
      <c r="E30" s="1"/>
      <c r="F30" s="1"/>
      <c r="G30" s="1"/>
      <c r="I30" s="1"/>
      <c r="J30" s="1"/>
      <c r="K30" s="1"/>
      <c r="L30" s="1"/>
      <c r="M30" s="1"/>
      <c r="N30" s="1"/>
    </row>
    <row r="31" spans="1:15" x14ac:dyDescent="0.25">
      <c r="B31" s="1"/>
      <c r="C31" s="1"/>
      <c r="D31" s="1"/>
      <c r="E31" s="1"/>
      <c r="F31" s="1"/>
      <c r="G31" s="1"/>
      <c r="I31" s="1"/>
      <c r="J31" s="1"/>
      <c r="K31" s="1"/>
      <c r="L31" s="1"/>
      <c r="M31" s="1"/>
      <c r="N31" s="1"/>
    </row>
    <row r="32" spans="1:15" s="11" customFormat="1" x14ac:dyDescent="0.25">
      <c r="O32"/>
    </row>
    <row r="33" spans="2:14" x14ac:dyDescent="0.25">
      <c r="B33" s="1"/>
      <c r="C33" s="1"/>
      <c r="D33" s="1"/>
      <c r="E33" s="1"/>
      <c r="F33" s="1"/>
      <c r="G33" s="1"/>
      <c r="I33" s="1"/>
      <c r="J33" s="1"/>
      <c r="K33" s="1"/>
      <c r="L33" s="1"/>
      <c r="M33" s="1"/>
      <c r="N33" s="1"/>
    </row>
    <row r="34" spans="2:14" x14ac:dyDescent="0.25">
      <c r="B34" s="1"/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</row>
    <row r="35" spans="2:14" x14ac:dyDescent="0.25">
      <c r="B35" s="1"/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</row>
    <row r="36" spans="2:14" x14ac:dyDescent="0.25">
      <c r="B36" s="1"/>
      <c r="C36" s="1"/>
      <c r="D36" s="1"/>
      <c r="E36" s="1"/>
      <c r="F36" s="1"/>
      <c r="G36" s="1"/>
      <c r="I36" s="1"/>
      <c r="J36" s="1"/>
      <c r="K36" s="1"/>
      <c r="L36" s="1"/>
      <c r="M36" s="1"/>
      <c r="N36" s="1"/>
    </row>
    <row r="37" spans="2:14" x14ac:dyDescent="0.25">
      <c r="B37" s="1"/>
      <c r="C37" s="1"/>
      <c r="D37" s="1"/>
      <c r="E37" s="1"/>
      <c r="F37" s="1"/>
      <c r="G37" s="1"/>
      <c r="I37" s="1"/>
      <c r="J37" s="1"/>
      <c r="K37" s="1"/>
      <c r="L37" s="1"/>
      <c r="M37" s="1"/>
      <c r="N37" s="1"/>
    </row>
    <row r="38" spans="2:14" x14ac:dyDescent="0.25">
      <c r="B38" s="1"/>
      <c r="C38" s="1"/>
      <c r="D38" s="1"/>
      <c r="E38" s="1"/>
      <c r="F38" s="1"/>
      <c r="G38" s="1"/>
      <c r="I38" s="1"/>
      <c r="J38" s="1"/>
      <c r="K38" s="1"/>
      <c r="L38" s="1"/>
      <c r="M38" s="1"/>
      <c r="N38" s="1"/>
    </row>
    <row r="39" spans="2:14" x14ac:dyDescent="0.25">
      <c r="B39" s="1"/>
      <c r="C39" s="1"/>
      <c r="D39" s="1"/>
      <c r="E39" s="1"/>
      <c r="F39" s="1"/>
      <c r="G39" s="1"/>
      <c r="I39" s="1"/>
      <c r="J39" s="1"/>
      <c r="K39" s="1"/>
      <c r="L39" s="1"/>
      <c r="M39" s="1"/>
      <c r="N39" s="1"/>
    </row>
    <row r="40" spans="2:14" x14ac:dyDescent="0.25">
      <c r="B40" s="1"/>
      <c r="C40" s="1"/>
      <c r="D40" s="1"/>
      <c r="E40" s="1"/>
      <c r="F40" s="1"/>
      <c r="G40" s="1"/>
      <c r="I40" s="1"/>
      <c r="J40" s="1"/>
      <c r="K40" s="1"/>
      <c r="L40" s="1"/>
      <c r="M40" s="1"/>
      <c r="N40" s="1"/>
    </row>
    <row r="41" spans="2:14" x14ac:dyDescent="0.25">
      <c r="B41" s="1"/>
      <c r="C41" s="1"/>
      <c r="D41" s="1"/>
      <c r="E41" s="1"/>
      <c r="F41" s="1"/>
      <c r="G41" s="1"/>
      <c r="I41" s="1"/>
      <c r="J41" s="1"/>
      <c r="K41" s="1"/>
      <c r="L41" s="1"/>
      <c r="M41" s="1"/>
      <c r="N41" s="1"/>
    </row>
    <row r="42" spans="2:14" x14ac:dyDescent="0.25">
      <c r="B42" s="1"/>
      <c r="C42" s="1"/>
      <c r="D42" s="1"/>
      <c r="E42" s="1"/>
      <c r="F42" s="1"/>
      <c r="G42" s="1"/>
      <c r="I42" s="1"/>
      <c r="J42" s="1"/>
      <c r="K42" s="1"/>
      <c r="L42" s="1"/>
      <c r="M42" s="1"/>
      <c r="N42" s="1"/>
    </row>
    <row r="43" spans="2:14" x14ac:dyDescent="0.25">
      <c r="B43" s="1"/>
      <c r="C43" s="1"/>
      <c r="D43" s="1"/>
      <c r="E43" s="1"/>
      <c r="F43" s="1"/>
      <c r="G43" s="1"/>
      <c r="I43" s="1"/>
      <c r="J43" s="1"/>
      <c r="K43" s="1"/>
      <c r="L43" s="1"/>
      <c r="M43" s="1"/>
      <c r="N43" s="1"/>
    </row>
    <row r="44" spans="2:14" x14ac:dyDescent="0.25">
      <c r="B44" s="1"/>
      <c r="C44" s="1"/>
      <c r="D44" s="1"/>
      <c r="E44" s="1"/>
      <c r="F44" s="1"/>
      <c r="G44" s="1"/>
      <c r="I44" s="1"/>
      <c r="J44" s="1"/>
      <c r="K44" s="1"/>
      <c r="L44" s="1"/>
      <c r="M44" s="1"/>
      <c r="N44" s="1"/>
    </row>
    <row r="45" spans="2:14" x14ac:dyDescent="0.25">
      <c r="B45" s="1"/>
      <c r="C45" s="1"/>
      <c r="D45" s="1"/>
      <c r="E45" s="1"/>
      <c r="F45" s="1"/>
      <c r="G45" s="1"/>
      <c r="I45" s="1"/>
      <c r="J45" s="1"/>
      <c r="K45" s="1"/>
      <c r="L45" s="1"/>
      <c r="M45" s="1"/>
      <c r="N45" s="1"/>
    </row>
    <row r="46" spans="2:14" x14ac:dyDescent="0.25">
      <c r="B46" s="1"/>
      <c r="C46" s="1"/>
      <c r="D46" s="1"/>
      <c r="E46" s="1"/>
      <c r="F46" s="1"/>
      <c r="G46" s="1"/>
      <c r="I46" s="1"/>
      <c r="J46" s="1"/>
      <c r="K46" s="1"/>
      <c r="L46" s="1"/>
      <c r="M46" s="1"/>
      <c r="N46" s="1"/>
    </row>
    <row r="47" spans="2:14" x14ac:dyDescent="0.25">
      <c r="B47" s="1"/>
      <c r="C47" s="1"/>
      <c r="D47" s="1"/>
      <c r="E47" s="1"/>
      <c r="F47" s="1"/>
      <c r="G47" s="1"/>
      <c r="I47" s="1"/>
      <c r="J47" s="1"/>
      <c r="K47" s="1"/>
      <c r="L47" s="1"/>
      <c r="M47" s="1"/>
      <c r="N47" s="1"/>
    </row>
    <row r="48" spans="2:14" x14ac:dyDescent="0.25">
      <c r="B48" s="1"/>
      <c r="C48" s="1"/>
      <c r="D48" s="1"/>
      <c r="E48" s="1"/>
      <c r="F48" s="1"/>
      <c r="G48" s="1"/>
      <c r="I48" s="1"/>
      <c r="J48" s="1"/>
      <c r="K48" s="1"/>
      <c r="L48" s="1"/>
      <c r="M48" s="1"/>
      <c r="N48" s="1"/>
    </row>
  </sheetData>
  <mergeCells count="4">
    <mergeCell ref="A3:B3"/>
    <mergeCell ref="G15:N15"/>
    <mergeCell ref="G9:N9"/>
    <mergeCell ref="G5:N5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>&amp;LSeznam všech projektů&amp;RNPO výzva č. 4/2022 Rozvoj kompetencí pracovníků KKS: projekty mezinárodní umělecké a odborné spolupráce v ČR</oddHeader>
    <oddFooter>&amp;C&amp;P</oddFooter>
  </headerFooter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9D5DA-8E84-406C-A683-E6110B607F2D}">
  <dimension ref="A1:O90"/>
  <sheetViews>
    <sheetView showGridLines="0" zoomScale="90" zoomScaleNormal="90" workbookViewId="0">
      <selection activeCell="A3" sqref="A3:B3"/>
    </sheetView>
  </sheetViews>
  <sheetFormatPr defaultColWidth="8.7109375" defaultRowHeight="15" x14ac:dyDescent="0.25"/>
  <cols>
    <col min="1" max="1" width="11.140625" style="1" customWidth="1"/>
    <col min="2" max="2" width="32.7109375" style="2" customWidth="1"/>
    <col min="3" max="3" width="28.7109375" style="2" customWidth="1"/>
    <col min="4" max="4" width="10.5703125" style="2" bestFit="1" customWidth="1"/>
    <col min="5" max="5" width="12" style="2" customWidth="1"/>
    <col min="6" max="6" width="10.85546875" style="2" customWidth="1"/>
    <col min="7" max="7" width="5.140625" style="3" customWidth="1"/>
    <col min="8" max="8" width="5.140625" style="1" customWidth="1"/>
    <col min="9" max="14" width="5.140625" style="10" customWidth="1"/>
    <col min="15" max="15" width="5.42578125" bestFit="1" customWidth="1"/>
    <col min="16" max="16384" width="8.7109375" style="1"/>
  </cols>
  <sheetData>
    <row r="1" spans="1:15" x14ac:dyDescent="0.25">
      <c r="B1" s="1"/>
      <c r="C1" s="1"/>
      <c r="D1" s="1"/>
      <c r="E1" s="1"/>
      <c r="F1" s="1"/>
      <c r="G1" s="5"/>
      <c r="H1" s="6"/>
      <c r="I1" s="7"/>
      <c r="J1" s="7"/>
      <c r="K1" s="7"/>
      <c r="L1" s="7"/>
      <c r="M1" s="7"/>
      <c r="N1" s="7"/>
    </row>
    <row r="2" spans="1:15" x14ac:dyDescent="0.25">
      <c r="A2" s="48" t="s">
        <v>396</v>
      </c>
      <c r="B2" s="4"/>
      <c r="C2" s="1"/>
      <c r="D2" s="1"/>
      <c r="E2" s="1"/>
      <c r="F2" s="1"/>
      <c r="G2" s="5"/>
      <c r="H2" s="6"/>
      <c r="I2" s="7"/>
      <c r="J2" s="7"/>
      <c r="K2" s="7"/>
      <c r="L2" s="7"/>
      <c r="M2" s="7"/>
      <c r="N2" s="7"/>
    </row>
    <row r="3" spans="1:15" x14ac:dyDescent="0.25">
      <c r="A3" s="77" t="s">
        <v>427</v>
      </c>
      <c r="B3" s="77"/>
      <c r="C3" s="1"/>
      <c r="D3" s="1"/>
      <c r="E3" s="1"/>
      <c r="F3" s="1"/>
      <c r="G3" s="5"/>
      <c r="H3" s="6"/>
      <c r="I3" s="7"/>
      <c r="J3" s="1"/>
      <c r="K3" s="1"/>
      <c r="L3" s="1"/>
      <c r="M3" s="1"/>
      <c r="N3" s="1"/>
    </row>
    <row r="4" spans="1:15" x14ac:dyDescent="0.25">
      <c r="A4" s="9"/>
      <c r="B4" s="8"/>
      <c r="C4" s="1"/>
      <c r="D4" s="1"/>
      <c r="E4" s="1"/>
      <c r="F4" s="1"/>
      <c r="G4" s="5"/>
      <c r="H4" s="6"/>
      <c r="I4" s="7"/>
      <c r="J4" s="1"/>
      <c r="K4" s="1"/>
      <c r="L4" s="1"/>
      <c r="M4" s="1"/>
      <c r="N4" s="1"/>
    </row>
    <row r="5" spans="1:15" ht="14.45" customHeight="1" x14ac:dyDescent="0.25">
      <c r="A5" s="10" t="s">
        <v>451</v>
      </c>
      <c r="B5" s="1"/>
      <c r="C5" s="1"/>
      <c r="D5" s="1"/>
      <c r="E5" s="49" t="s">
        <v>394</v>
      </c>
      <c r="F5" s="49"/>
      <c r="G5" s="78" t="s">
        <v>431</v>
      </c>
      <c r="H5" s="78"/>
      <c r="I5" s="78"/>
      <c r="J5" s="78"/>
      <c r="K5" s="78"/>
      <c r="L5" s="78"/>
      <c r="M5" s="78"/>
      <c r="N5" s="78"/>
    </row>
    <row r="6" spans="1:15" s="11" customFormat="1" ht="25.5" x14ac:dyDescent="0.25">
      <c r="A6" s="34" t="s">
        <v>0</v>
      </c>
      <c r="B6" s="35" t="s">
        <v>393</v>
      </c>
      <c r="C6" s="35" t="s">
        <v>1</v>
      </c>
      <c r="D6" s="35" t="s">
        <v>2</v>
      </c>
      <c r="E6" s="35" t="s">
        <v>435</v>
      </c>
      <c r="F6" s="36" t="s">
        <v>395</v>
      </c>
      <c r="G6" s="35" t="s">
        <v>4</v>
      </c>
      <c r="H6" s="37" t="s">
        <v>5</v>
      </c>
      <c r="I6" s="37" t="s">
        <v>6</v>
      </c>
      <c r="J6" s="37" t="s">
        <v>7</v>
      </c>
      <c r="K6" s="37" t="s">
        <v>8</v>
      </c>
      <c r="L6" s="37" t="s">
        <v>9</v>
      </c>
      <c r="M6" s="37" t="s">
        <v>10</v>
      </c>
      <c r="N6" s="37" t="s">
        <v>11</v>
      </c>
      <c r="O6"/>
    </row>
    <row r="7" spans="1:15" ht="25.5" x14ac:dyDescent="0.25">
      <c r="A7" s="13" t="s">
        <v>15</v>
      </c>
      <c r="B7" s="12" t="s">
        <v>16</v>
      </c>
      <c r="C7" s="12" t="s">
        <v>17</v>
      </c>
      <c r="D7" s="14">
        <v>1513912</v>
      </c>
      <c r="E7" s="15">
        <v>1513912</v>
      </c>
      <c r="F7" s="15">
        <v>91.5</v>
      </c>
      <c r="G7" s="14">
        <v>18.5</v>
      </c>
      <c r="H7" s="14">
        <v>9</v>
      </c>
      <c r="I7" s="14">
        <v>9</v>
      </c>
      <c r="J7" s="14">
        <v>9</v>
      </c>
      <c r="K7" s="14">
        <v>9</v>
      </c>
      <c r="L7" s="14">
        <v>10</v>
      </c>
      <c r="M7" s="14">
        <v>18</v>
      </c>
      <c r="N7" s="14">
        <v>9</v>
      </c>
    </row>
    <row r="8" spans="1:15" x14ac:dyDescent="0.25">
      <c r="A8" s="13" t="s">
        <v>48</v>
      </c>
      <c r="B8" s="12" t="s">
        <v>49</v>
      </c>
      <c r="C8" s="12" t="s">
        <v>50</v>
      </c>
      <c r="D8" s="14">
        <v>1277000</v>
      </c>
      <c r="E8" s="15">
        <v>1277000</v>
      </c>
      <c r="F8" s="16">
        <v>87.5</v>
      </c>
      <c r="G8" s="14">
        <v>18</v>
      </c>
      <c r="H8" s="14">
        <v>9</v>
      </c>
      <c r="I8" s="14">
        <v>8</v>
      </c>
      <c r="J8" s="14">
        <v>8.5</v>
      </c>
      <c r="K8" s="14">
        <v>7.5</v>
      </c>
      <c r="L8" s="14">
        <v>9</v>
      </c>
      <c r="M8" s="14">
        <v>17.5</v>
      </c>
      <c r="N8" s="14">
        <v>10</v>
      </c>
    </row>
    <row r="9" spans="1:15" x14ac:dyDescent="0.25">
      <c r="A9" s="13" t="s">
        <v>59</v>
      </c>
      <c r="B9" s="12" t="s">
        <v>60</v>
      </c>
      <c r="C9" s="12" t="s">
        <v>61</v>
      </c>
      <c r="D9" s="14">
        <v>2500000</v>
      </c>
      <c r="E9" s="15">
        <v>2380000</v>
      </c>
      <c r="F9" s="16">
        <v>86.5</v>
      </c>
      <c r="G9" s="14">
        <v>17</v>
      </c>
      <c r="H9" s="14">
        <v>8.5</v>
      </c>
      <c r="I9" s="14">
        <v>8.5</v>
      </c>
      <c r="J9" s="14">
        <v>9</v>
      </c>
      <c r="K9" s="14">
        <v>9</v>
      </c>
      <c r="L9" s="14">
        <v>9.5</v>
      </c>
      <c r="M9" s="14">
        <v>16.5</v>
      </c>
      <c r="N9" s="14">
        <v>8.5</v>
      </c>
    </row>
    <row r="10" spans="1:15" ht="25.5" x14ac:dyDescent="0.25">
      <c r="A10" s="13" t="s">
        <v>87</v>
      </c>
      <c r="B10" s="12" t="s">
        <v>88</v>
      </c>
      <c r="C10" s="12" t="s">
        <v>47</v>
      </c>
      <c r="D10" s="14">
        <v>1049540</v>
      </c>
      <c r="E10" s="15">
        <v>1049540</v>
      </c>
      <c r="F10" s="16">
        <v>83.5</v>
      </c>
      <c r="G10" s="14">
        <v>14.5</v>
      </c>
      <c r="H10" s="14">
        <v>8.5</v>
      </c>
      <c r="I10" s="14">
        <v>8.5</v>
      </c>
      <c r="J10" s="14">
        <v>7</v>
      </c>
      <c r="K10" s="14">
        <v>9</v>
      </c>
      <c r="L10" s="14">
        <v>10</v>
      </c>
      <c r="M10" s="14">
        <v>17.5</v>
      </c>
      <c r="N10" s="14">
        <v>8.5</v>
      </c>
    </row>
    <row r="11" spans="1:15" ht="25.5" x14ac:dyDescent="0.25">
      <c r="A11" s="13" t="s">
        <v>89</v>
      </c>
      <c r="B11" s="12" t="s">
        <v>90</v>
      </c>
      <c r="C11" s="12" t="s">
        <v>91</v>
      </c>
      <c r="D11" s="14">
        <v>2649000</v>
      </c>
      <c r="E11" s="15">
        <v>2320000</v>
      </c>
      <c r="F11" s="16">
        <v>83.5</v>
      </c>
      <c r="G11" s="14">
        <v>18</v>
      </c>
      <c r="H11" s="14">
        <v>9</v>
      </c>
      <c r="I11" s="14">
        <v>9</v>
      </c>
      <c r="J11" s="14">
        <v>8</v>
      </c>
      <c r="K11" s="14">
        <v>8.5</v>
      </c>
      <c r="L11" s="14">
        <v>9</v>
      </c>
      <c r="M11" s="14">
        <v>16</v>
      </c>
      <c r="N11" s="14">
        <v>6</v>
      </c>
    </row>
    <row r="12" spans="1:15" ht="25.5" x14ac:dyDescent="0.25">
      <c r="A12" s="13" t="s">
        <v>124</v>
      </c>
      <c r="B12" s="12" t="s">
        <v>125</v>
      </c>
      <c r="C12" s="12" t="s">
        <v>72</v>
      </c>
      <c r="D12" s="14">
        <v>896500</v>
      </c>
      <c r="E12" s="15">
        <v>896500</v>
      </c>
      <c r="F12" s="16">
        <v>80.5</v>
      </c>
      <c r="G12" s="14">
        <v>16.5</v>
      </c>
      <c r="H12" s="14">
        <v>8.5</v>
      </c>
      <c r="I12" s="14">
        <v>7.5</v>
      </c>
      <c r="J12" s="14">
        <v>7.5</v>
      </c>
      <c r="K12" s="14">
        <v>8</v>
      </c>
      <c r="L12" s="14">
        <v>8.5</v>
      </c>
      <c r="M12" s="14">
        <v>17.5</v>
      </c>
      <c r="N12" s="14">
        <v>6.5</v>
      </c>
    </row>
    <row r="13" spans="1:15" x14ac:dyDescent="0.25">
      <c r="A13" s="13" t="s">
        <v>129</v>
      </c>
      <c r="B13" s="12" t="s">
        <v>130</v>
      </c>
      <c r="C13" s="12" t="s">
        <v>131</v>
      </c>
      <c r="D13" s="14">
        <v>762050</v>
      </c>
      <c r="E13" s="15">
        <v>712050</v>
      </c>
      <c r="F13" s="16">
        <v>80</v>
      </c>
      <c r="G13" s="14">
        <v>18</v>
      </c>
      <c r="H13" s="14">
        <v>8.5</v>
      </c>
      <c r="I13" s="14">
        <v>8.5</v>
      </c>
      <c r="J13" s="14">
        <v>6.5</v>
      </c>
      <c r="K13" s="14">
        <v>8</v>
      </c>
      <c r="L13" s="14">
        <v>8</v>
      </c>
      <c r="M13" s="14">
        <v>16.5</v>
      </c>
      <c r="N13" s="14">
        <v>6</v>
      </c>
    </row>
    <row r="14" spans="1:15" x14ac:dyDescent="0.25">
      <c r="A14" s="13" t="s">
        <v>187</v>
      </c>
      <c r="B14" s="12" t="s">
        <v>188</v>
      </c>
      <c r="C14" s="12" t="s">
        <v>189</v>
      </c>
      <c r="D14" s="14">
        <v>582000</v>
      </c>
      <c r="E14" s="15">
        <v>582000</v>
      </c>
      <c r="F14" s="16">
        <v>74</v>
      </c>
      <c r="G14" s="14">
        <v>15</v>
      </c>
      <c r="H14" s="14">
        <v>8.5</v>
      </c>
      <c r="I14" s="14">
        <v>7</v>
      </c>
      <c r="J14" s="14">
        <v>7</v>
      </c>
      <c r="K14" s="14">
        <v>6</v>
      </c>
      <c r="L14" s="14">
        <v>7.5</v>
      </c>
      <c r="M14" s="14">
        <v>16</v>
      </c>
      <c r="N14" s="14">
        <v>7</v>
      </c>
    </row>
    <row r="15" spans="1:15" x14ac:dyDescent="0.25">
      <c r="A15" s="13" t="s">
        <v>198</v>
      </c>
      <c r="B15" s="12" t="s">
        <v>199</v>
      </c>
      <c r="C15" s="12" t="s">
        <v>200</v>
      </c>
      <c r="D15" s="14">
        <v>984500</v>
      </c>
      <c r="E15" s="15">
        <v>984500</v>
      </c>
      <c r="F15" s="16">
        <v>72.5</v>
      </c>
      <c r="G15" s="14">
        <v>8.5</v>
      </c>
      <c r="H15" s="14">
        <v>9</v>
      </c>
      <c r="I15" s="14">
        <v>8</v>
      </c>
      <c r="J15" s="14">
        <v>9</v>
      </c>
      <c r="K15" s="14">
        <v>9</v>
      </c>
      <c r="L15" s="14">
        <v>17</v>
      </c>
      <c r="M15" s="14">
        <v>6</v>
      </c>
      <c r="N15" s="14">
        <v>6</v>
      </c>
    </row>
    <row r="16" spans="1:15" x14ac:dyDescent="0.25">
      <c r="A16" s="13" t="s">
        <v>218</v>
      </c>
      <c r="B16" s="12" t="s">
        <v>219</v>
      </c>
      <c r="C16" s="12" t="s">
        <v>220</v>
      </c>
      <c r="D16" s="14">
        <v>537192</v>
      </c>
      <c r="E16" s="15">
        <v>437192</v>
      </c>
      <c r="F16" s="16">
        <v>71</v>
      </c>
      <c r="G16" s="14">
        <v>12.5</v>
      </c>
      <c r="H16" s="14">
        <v>8.5</v>
      </c>
      <c r="I16" s="14">
        <v>7.5</v>
      </c>
      <c r="J16" s="14">
        <v>6.5</v>
      </c>
      <c r="K16" s="14">
        <v>7.5</v>
      </c>
      <c r="L16" s="14">
        <v>7</v>
      </c>
      <c r="M16" s="14">
        <v>12.5</v>
      </c>
      <c r="N16" s="14">
        <v>9</v>
      </c>
    </row>
    <row r="17" spans="1:15" x14ac:dyDescent="0.25">
      <c r="A17" s="13" t="s">
        <v>245</v>
      </c>
      <c r="B17" s="12" t="s">
        <v>246</v>
      </c>
      <c r="C17" s="12" t="s">
        <v>247</v>
      </c>
      <c r="D17" s="14">
        <v>597000</v>
      </c>
      <c r="E17" s="15">
        <v>597000</v>
      </c>
      <c r="F17" s="16">
        <v>69</v>
      </c>
      <c r="G17" s="14">
        <v>15</v>
      </c>
      <c r="H17" s="14">
        <v>6.5</v>
      </c>
      <c r="I17" s="14">
        <v>6</v>
      </c>
      <c r="J17" s="14">
        <v>7.5</v>
      </c>
      <c r="K17" s="14">
        <v>6.5</v>
      </c>
      <c r="L17" s="14">
        <v>8.5</v>
      </c>
      <c r="M17" s="14">
        <v>12.5</v>
      </c>
      <c r="N17" s="14">
        <v>6.5</v>
      </c>
    </row>
    <row r="18" spans="1:15" x14ac:dyDescent="0.25">
      <c r="A18" s="13" t="s">
        <v>342</v>
      </c>
      <c r="B18" s="12" t="s">
        <v>343</v>
      </c>
      <c r="C18" s="12" t="s">
        <v>344</v>
      </c>
      <c r="D18" s="14">
        <v>3116000</v>
      </c>
      <c r="E18" s="15">
        <v>1558000</v>
      </c>
      <c r="F18" s="16">
        <v>52</v>
      </c>
      <c r="G18" s="14">
        <v>13</v>
      </c>
      <c r="H18" s="14">
        <v>4.5</v>
      </c>
      <c r="I18" s="14">
        <v>6.5</v>
      </c>
      <c r="J18" s="14">
        <v>4</v>
      </c>
      <c r="K18" s="14">
        <v>6.5</v>
      </c>
      <c r="L18" s="14">
        <v>8.5</v>
      </c>
      <c r="M18" s="14">
        <v>6</v>
      </c>
      <c r="N18" s="14">
        <v>3</v>
      </c>
    </row>
    <row r="20" spans="1:15" ht="14.45" customHeight="1" x14ac:dyDescent="0.25">
      <c r="A20" s="10" t="s">
        <v>452</v>
      </c>
      <c r="B20" s="1"/>
      <c r="C20" s="1"/>
      <c r="D20" s="1"/>
      <c r="E20" s="1"/>
      <c r="F20" s="1"/>
      <c r="G20" s="79" t="s">
        <v>431</v>
      </c>
      <c r="H20" s="80"/>
      <c r="I20" s="80"/>
      <c r="J20" s="80"/>
      <c r="K20" s="80"/>
      <c r="L20" s="80"/>
      <c r="M20" s="80"/>
      <c r="N20" s="80"/>
    </row>
    <row r="21" spans="1:15" s="11" customFormat="1" ht="25.5" x14ac:dyDescent="0.25">
      <c r="A21" s="34" t="s">
        <v>0</v>
      </c>
      <c r="B21" s="35" t="s">
        <v>393</v>
      </c>
      <c r="C21" s="35" t="s">
        <v>1</v>
      </c>
      <c r="D21" s="35" t="s">
        <v>2</v>
      </c>
      <c r="E21" s="35" t="s">
        <v>435</v>
      </c>
      <c r="F21" s="36" t="s">
        <v>395</v>
      </c>
      <c r="G21" s="35" t="s">
        <v>4</v>
      </c>
      <c r="H21" s="37" t="s">
        <v>5</v>
      </c>
      <c r="I21" s="37" t="s">
        <v>6</v>
      </c>
      <c r="J21" s="37" t="s">
        <v>7</v>
      </c>
      <c r="K21" s="37" t="s">
        <v>8</v>
      </c>
      <c r="L21" s="37" t="s">
        <v>9</v>
      </c>
      <c r="M21" s="37" t="s">
        <v>10</v>
      </c>
      <c r="N21" s="37" t="s">
        <v>11</v>
      </c>
      <c r="O21"/>
    </row>
    <row r="22" spans="1:15" s="11" customFormat="1" x14ac:dyDescent="0.25">
      <c r="A22" s="13" t="s">
        <v>45</v>
      </c>
      <c r="B22" s="12" t="s">
        <v>46</v>
      </c>
      <c r="C22" s="12" t="s">
        <v>47</v>
      </c>
      <c r="D22" s="14">
        <v>967000</v>
      </c>
      <c r="E22" s="15">
        <v>967000</v>
      </c>
      <c r="F22" s="16">
        <v>87.5</v>
      </c>
      <c r="G22" s="14">
        <v>16.5</v>
      </c>
      <c r="H22" s="14">
        <v>8.5</v>
      </c>
      <c r="I22" s="14">
        <v>8.5</v>
      </c>
      <c r="J22" s="14">
        <v>8.5</v>
      </c>
      <c r="K22" s="14">
        <v>9</v>
      </c>
      <c r="L22" s="14">
        <v>9.5</v>
      </c>
      <c r="M22" s="14">
        <v>17</v>
      </c>
      <c r="N22" s="14">
        <v>10</v>
      </c>
      <c r="O22"/>
    </row>
    <row r="23" spans="1:15" s="11" customFormat="1" x14ac:dyDescent="0.25">
      <c r="A23" s="13" t="s">
        <v>54</v>
      </c>
      <c r="B23" s="12" t="s">
        <v>55</v>
      </c>
      <c r="C23" s="12" t="s">
        <v>56</v>
      </c>
      <c r="D23" s="14">
        <v>850000</v>
      </c>
      <c r="E23" s="15">
        <v>850000</v>
      </c>
      <c r="F23" s="16">
        <v>86.5</v>
      </c>
      <c r="G23" s="14">
        <v>17</v>
      </c>
      <c r="H23" s="14">
        <v>8</v>
      </c>
      <c r="I23" s="14">
        <v>8</v>
      </c>
      <c r="J23" s="14">
        <v>8</v>
      </c>
      <c r="K23" s="14">
        <v>8.5</v>
      </c>
      <c r="L23" s="14">
        <v>10</v>
      </c>
      <c r="M23" s="14">
        <v>18</v>
      </c>
      <c r="N23" s="14">
        <v>9</v>
      </c>
      <c r="O23"/>
    </row>
    <row r="24" spans="1:15" s="11" customFormat="1" x14ac:dyDescent="0.25">
      <c r="A24" s="13" t="s">
        <v>73</v>
      </c>
      <c r="B24" s="12" t="s">
        <v>74</v>
      </c>
      <c r="C24" s="12" t="s">
        <v>75</v>
      </c>
      <c r="D24" s="14">
        <v>827500</v>
      </c>
      <c r="E24" s="15">
        <v>827500</v>
      </c>
      <c r="F24" s="16">
        <v>84.5</v>
      </c>
      <c r="G24" s="14">
        <v>19</v>
      </c>
      <c r="H24" s="14">
        <v>9.5</v>
      </c>
      <c r="I24" s="14">
        <v>9</v>
      </c>
      <c r="J24" s="14">
        <v>6</v>
      </c>
      <c r="K24" s="14">
        <v>9.5</v>
      </c>
      <c r="L24" s="14">
        <v>10</v>
      </c>
      <c r="M24" s="14">
        <v>16</v>
      </c>
      <c r="N24" s="14">
        <v>5.5</v>
      </c>
      <c r="O24"/>
    </row>
    <row r="25" spans="1:15" s="11" customFormat="1" x14ac:dyDescent="0.25">
      <c r="A25" s="13" t="s">
        <v>121</v>
      </c>
      <c r="B25" s="12" t="s">
        <v>122</v>
      </c>
      <c r="C25" s="12" t="s">
        <v>123</v>
      </c>
      <c r="D25" s="14">
        <v>655700</v>
      </c>
      <c r="E25" s="15">
        <v>655700</v>
      </c>
      <c r="F25" s="16">
        <v>80.5</v>
      </c>
      <c r="G25" s="14">
        <v>18</v>
      </c>
      <c r="H25" s="14">
        <v>9</v>
      </c>
      <c r="I25" s="14">
        <v>8.5</v>
      </c>
      <c r="J25" s="14">
        <v>7</v>
      </c>
      <c r="K25" s="14">
        <v>9</v>
      </c>
      <c r="L25" s="14">
        <v>6.5</v>
      </c>
      <c r="M25" s="14">
        <v>14.5</v>
      </c>
      <c r="N25" s="14">
        <v>8</v>
      </c>
      <c r="O25"/>
    </row>
    <row r="26" spans="1:15" s="11" customFormat="1" x14ac:dyDescent="0.25">
      <c r="A26" s="13" t="s">
        <v>140</v>
      </c>
      <c r="B26" s="12" t="s">
        <v>141</v>
      </c>
      <c r="C26" s="12" t="s">
        <v>142</v>
      </c>
      <c r="D26" s="14">
        <v>425000</v>
      </c>
      <c r="E26" s="15">
        <v>425000</v>
      </c>
      <c r="F26" s="16">
        <v>77.5</v>
      </c>
      <c r="G26" s="14">
        <v>16.5</v>
      </c>
      <c r="H26" s="14">
        <v>8</v>
      </c>
      <c r="I26" s="14">
        <v>8.5</v>
      </c>
      <c r="J26" s="14">
        <v>7</v>
      </c>
      <c r="K26" s="14">
        <v>6.5</v>
      </c>
      <c r="L26" s="14">
        <v>8.5</v>
      </c>
      <c r="M26" s="14">
        <v>17</v>
      </c>
      <c r="N26" s="14">
        <v>5.5</v>
      </c>
      <c r="O26"/>
    </row>
    <row r="27" spans="1:15" s="11" customFormat="1" x14ac:dyDescent="0.25">
      <c r="A27" s="13" t="s">
        <v>168</v>
      </c>
      <c r="B27" s="12" t="s">
        <v>169</v>
      </c>
      <c r="C27" s="12" t="s">
        <v>142</v>
      </c>
      <c r="D27" s="14">
        <v>560000</v>
      </c>
      <c r="E27" s="15">
        <v>560000</v>
      </c>
      <c r="F27" s="16">
        <v>75.5</v>
      </c>
      <c r="G27" s="14">
        <v>15.5</v>
      </c>
      <c r="H27" s="14">
        <v>6.5</v>
      </c>
      <c r="I27" s="14">
        <v>8</v>
      </c>
      <c r="J27" s="14">
        <v>6.5</v>
      </c>
      <c r="K27" s="14">
        <v>8</v>
      </c>
      <c r="L27" s="14">
        <v>8.5</v>
      </c>
      <c r="M27" s="14">
        <v>17</v>
      </c>
      <c r="N27" s="14">
        <v>5.5</v>
      </c>
      <c r="O27"/>
    </row>
    <row r="28" spans="1:15" s="11" customFormat="1" x14ac:dyDescent="0.25">
      <c r="A28" s="13" t="s">
        <v>175</v>
      </c>
      <c r="B28" s="12" t="s">
        <v>176</v>
      </c>
      <c r="C28" s="12" t="s">
        <v>177</v>
      </c>
      <c r="D28" s="14">
        <v>284000</v>
      </c>
      <c r="E28" s="15">
        <v>284000</v>
      </c>
      <c r="F28" s="16">
        <v>75</v>
      </c>
      <c r="G28" s="14">
        <v>16</v>
      </c>
      <c r="H28" s="14">
        <v>7</v>
      </c>
      <c r="I28" s="14">
        <v>6.5</v>
      </c>
      <c r="J28" s="14">
        <v>6.5</v>
      </c>
      <c r="K28" s="14">
        <v>8.5</v>
      </c>
      <c r="L28" s="14">
        <v>8.5</v>
      </c>
      <c r="M28" s="14">
        <v>16</v>
      </c>
      <c r="N28" s="14">
        <v>6</v>
      </c>
      <c r="O28"/>
    </row>
    <row r="29" spans="1:15" s="11" customFormat="1" ht="25.5" x14ac:dyDescent="0.25">
      <c r="A29" s="13" t="s">
        <v>204</v>
      </c>
      <c r="B29" s="12" t="s">
        <v>205</v>
      </c>
      <c r="C29" s="12" t="s">
        <v>117</v>
      </c>
      <c r="D29" s="14">
        <v>79000</v>
      </c>
      <c r="E29" s="15">
        <v>79000</v>
      </c>
      <c r="F29" s="16">
        <v>72</v>
      </c>
      <c r="G29" s="14">
        <v>15</v>
      </c>
      <c r="H29" s="14">
        <v>5.5</v>
      </c>
      <c r="I29" s="14">
        <v>7</v>
      </c>
      <c r="J29" s="14">
        <v>7</v>
      </c>
      <c r="K29" s="14">
        <v>7</v>
      </c>
      <c r="L29" s="14">
        <v>8.5</v>
      </c>
      <c r="M29" s="14">
        <v>15</v>
      </c>
      <c r="N29" s="14">
        <v>7</v>
      </c>
      <c r="O29"/>
    </row>
    <row r="30" spans="1:15" s="11" customFormat="1" ht="25.5" x14ac:dyDescent="0.25">
      <c r="A30" s="13" t="s">
        <v>267</v>
      </c>
      <c r="B30" s="12" t="s">
        <v>268</v>
      </c>
      <c r="C30" s="12" t="s">
        <v>269</v>
      </c>
      <c r="D30" s="14">
        <v>1150000</v>
      </c>
      <c r="E30" s="15">
        <v>760000</v>
      </c>
      <c r="F30" s="16">
        <v>66.5</v>
      </c>
      <c r="G30" s="14">
        <v>13</v>
      </c>
      <c r="H30" s="14">
        <v>6</v>
      </c>
      <c r="I30" s="14">
        <v>6.5</v>
      </c>
      <c r="J30" s="14">
        <v>6.5</v>
      </c>
      <c r="K30" s="14">
        <v>7.5</v>
      </c>
      <c r="L30" s="14">
        <v>7.5</v>
      </c>
      <c r="M30" s="14">
        <v>11</v>
      </c>
      <c r="N30" s="14">
        <v>8.5</v>
      </c>
      <c r="O30"/>
    </row>
    <row r="31" spans="1:15" s="11" customFormat="1" x14ac:dyDescent="0.25">
      <c r="A31" s="13" t="s">
        <v>24</v>
      </c>
      <c r="B31" s="12" t="s">
        <v>25</v>
      </c>
      <c r="C31" s="12" t="s">
        <v>26</v>
      </c>
      <c r="D31" s="14">
        <v>559100</v>
      </c>
      <c r="E31" s="15">
        <v>389100</v>
      </c>
      <c r="F31" s="16">
        <v>66</v>
      </c>
      <c r="G31" s="14">
        <v>10.5</v>
      </c>
      <c r="H31" s="14">
        <v>5.5</v>
      </c>
      <c r="I31" s="14">
        <v>6</v>
      </c>
      <c r="J31" s="14">
        <v>8.5</v>
      </c>
      <c r="K31" s="14">
        <v>7</v>
      </c>
      <c r="L31" s="14">
        <v>8</v>
      </c>
      <c r="M31" s="14">
        <v>12</v>
      </c>
      <c r="N31" s="14">
        <v>8.5</v>
      </c>
      <c r="O31"/>
    </row>
    <row r="32" spans="1:15" s="11" customFormat="1" x14ac:dyDescent="0.25">
      <c r="A32" s="13" t="s">
        <v>289</v>
      </c>
      <c r="B32" s="12" t="s">
        <v>290</v>
      </c>
      <c r="C32" s="12" t="s">
        <v>291</v>
      </c>
      <c r="D32" s="14">
        <v>380000</v>
      </c>
      <c r="E32" s="15">
        <v>250000</v>
      </c>
      <c r="F32" s="16">
        <v>63</v>
      </c>
      <c r="G32" s="14">
        <v>12</v>
      </c>
      <c r="H32" s="14">
        <v>6</v>
      </c>
      <c r="I32" s="14">
        <v>6</v>
      </c>
      <c r="J32" s="14">
        <v>5</v>
      </c>
      <c r="K32" s="14">
        <v>6.5</v>
      </c>
      <c r="L32" s="14">
        <v>6.5</v>
      </c>
      <c r="M32" s="14">
        <v>12.5</v>
      </c>
      <c r="N32" s="14">
        <v>8.5</v>
      </c>
      <c r="O32"/>
    </row>
    <row r="33" spans="1:15" s="11" customFormat="1" ht="25.5" x14ac:dyDescent="0.25">
      <c r="A33" s="13" t="s">
        <v>309</v>
      </c>
      <c r="B33" s="12" t="s">
        <v>310</v>
      </c>
      <c r="C33" s="12" t="s">
        <v>311</v>
      </c>
      <c r="D33" s="14">
        <v>2350000</v>
      </c>
      <c r="E33" s="15">
        <v>1800000</v>
      </c>
      <c r="F33" s="16">
        <v>60</v>
      </c>
      <c r="G33" s="14">
        <v>13.5</v>
      </c>
      <c r="H33" s="14">
        <v>4.5</v>
      </c>
      <c r="I33" s="14">
        <v>6.5</v>
      </c>
      <c r="J33" s="14">
        <v>7.5</v>
      </c>
      <c r="K33" s="14">
        <v>7</v>
      </c>
      <c r="L33" s="14">
        <v>8.5</v>
      </c>
      <c r="M33" s="14">
        <v>5.5</v>
      </c>
      <c r="N33" s="14">
        <v>7</v>
      </c>
      <c r="O33"/>
    </row>
    <row r="34" spans="1:15" s="11" customFormat="1" ht="25.5" x14ac:dyDescent="0.25">
      <c r="A34" s="13" t="s">
        <v>312</v>
      </c>
      <c r="B34" s="12" t="s">
        <v>313</v>
      </c>
      <c r="C34" s="12" t="s">
        <v>186</v>
      </c>
      <c r="D34" s="14">
        <v>450784</v>
      </c>
      <c r="E34" s="15">
        <v>225392</v>
      </c>
      <c r="F34" s="16">
        <v>59</v>
      </c>
      <c r="G34" s="14">
        <v>14.5</v>
      </c>
      <c r="H34" s="14">
        <v>6</v>
      </c>
      <c r="I34" s="14">
        <v>6</v>
      </c>
      <c r="J34" s="14">
        <v>4.5</v>
      </c>
      <c r="K34" s="14">
        <v>4</v>
      </c>
      <c r="L34" s="14">
        <v>8.5</v>
      </c>
      <c r="M34" s="14">
        <v>8.5</v>
      </c>
      <c r="N34" s="14">
        <v>7</v>
      </c>
      <c r="O34"/>
    </row>
    <row r="35" spans="1:15" s="11" customFormat="1" x14ac:dyDescent="0.25">
      <c r="A35" s="13" t="s">
        <v>320</v>
      </c>
      <c r="B35" s="12" t="s">
        <v>321</v>
      </c>
      <c r="C35" s="12" t="s">
        <v>322</v>
      </c>
      <c r="D35" s="14">
        <v>1088000</v>
      </c>
      <c r="E35" s="15">
        <v>544000</v>
      </c>
      <c r="F35" s="16">
        <v>57</v>
      </c>
      <c r="G35" s="14">
        <v>12</v>
      </c>
      <c r="H35" s="14">
        <v>5</v>
      </c>
      <c r="I35" s="14">
        <v>5</v>
      </c>
      <c r="J35" s="14">
        <v>5.5</v>
      </c>
      <c r="K35" s="14">
        <v>3.5</v>
      </c>
      <c r="L35" s="14">
        <v>8</v>
      </c>
      <c r="M35" s="14">
        <v>10</v>
      </c>
      <c r="N35" s="14">
        <v>8</v>
      </c>
      <c r="O35"/>
    </row>
    <row r="36" spans="1:15" s="11" customFormat="1" ht="26.25" thickBot="1" x14ac:dyDescent="0.3">
      <c r="A36" s="17" t="s">
        <v>333</v>
      </c>
      <c r="B36" s="18" t="s">
        <v>334</v>
      </c>
      <c r="C36" s="18" t="s">
        <v>335</v>
      </c>
      <c r="D36" s="23">
        <v>1260000</v>
      </c>
      <c r="E36" s="47">
        <v>960000</v>
      </c>
      <c r="F36" s="24">
        <v>53</v>
      </c>
      <c r="G36" s="23">
        <v>12</v>
      </c>
      <c r="H36" s="23">
        <v>4</v>
      </c>
      <c r="I36" s="23">
        <v>5</v>
      </c>
      <c r="J36" s="23">
        <v>6.5</v>
      </c>
      <c r="K36" s="23">
        <v>5.5</v>
      </c>
      <c r="L36" s="23">
        <v>6</v>
      </c>
      <c r="M36" s="23">
        <v>9.5</v>
      </c>
      <c r="N36" s="23">
        <v>4.5</v>
      </c>
      <c r="O36"/>
    </row>
    <row r="37" spans="1:15" s="11" customFormat="1" ht="39" thickTop="1" x14ac:dyDescent="0.25">
      <c r="A37" s="29" t="s">
        <v>348</v>
      </c>
      <c r="B37" s="30" t="s">
        <v>349</v>
      </c>
      <c r="C37" s="30" t="s">
        <v>350</v>
      </c>
      <c r="D37" s="31">
        <v>3819755</v>
      </c>
      <c r="E37" s="32">
        <v>0</v>
      </c>
      <c r="F37" s="33">
        <v>49</v>
      </c>
      <c r="G37" s="31">
        <v>8.3333333333333339</v>
      </c>
      <c r="H37" s="31">
        <v>4.666666666666667</v>
      </c>
      <c r="I37" s="31">
        <v>5</v>
      </c>
      <c r="J37" s="31">
        <v>5.666666666666667</v>
      </c>
      <c r="K37" s="31">
        <v>6.333333333333333</v>
      </c>
      <c r="L37" s="31">
        <v>7</v>
      </c>
      <c r="M37" s="31">
        <v>7</v>
      </c>
      <c r="N37" s="31">
        <v>5</v>
      </c>
      <c r="O37"/>
    </row>
    <row r="38" spans="1:15" x14ac:dyDescent="0.25">
      <c r="B38" s="1"/>
      <c r="C38" s="1"/>
      <c r="D38" s="1"/>
      <c r="E38" s="1"/>
      <c r="F38" s="1"/>
      <c r="G38" s="1"/>
      <c r="I38" s="1"/>
      <c r="J38" s="1"/>
      <c r="K38" s="1"/>
      <c r="L38" s="1"/>
      <c r="M38" s="1"/>
      <c r="N38" s="1"/>
    </row>
    <row r="39" spans="1:15" ht="14.45" customHeight="1" x14ac:dyDescent="0.25">
      <c r="A39" s="10" t="s">
        <v>453</v>
      </c>
      <c r="B39" s="1"/>
      <c r="C39" s="1"/>
      <c r="D39" s="1"/>
      <c r="E39" s="1"/>
      <c r="F39" s="1"/>
      <c r="G39" s="78" t="s">
        <v>431</v>
      </c>
      <c r="H39" s="78"/>
      <c r="I39" s="78"/>
      <c r="J39" s="78"/>
      <c r="K39" s="78"/>
      <c r="L39" s="78"/>
      <c r="M39" s="78"/>
      <c r="N39" s="78"/>
    </row>
    <row r="40" spans="1:15" ht="25.5" x14ac:dyDescent="0.25">
      <c r="A40" s="34" t="s">
        <v>0</v>
      </c>
      <c r="B40" s="35" t="s">
        <v>393</v>
      </c>
      <c r="C40" s="35" t="s">
        <v>1</v>
      </c>
      <c r="D40" s="35" t="s">
        <v>2</v>
      </c>
      <c r="E40" s="35" t="s">
        <v>435</v>
      </c>
      <c r="F40" s="36" t="s">
        <v>395</v>
      </c>
      <c r="G40" s="35" t="s">
        <v>4</v>
      </c>
      <c r="H40" s="37" t="s">
        <v>5</v>
      </c>
      <c r="I40" s="37" t="s">
        <v>6</v>
      </c>
      <c r="J40" s="37" t="s">
        <v>7</v>
      </c>
      <c r="K40" s="37" t="s">
        <v>8</v>
      </c>
      <c r="L40" s="37" t="s">
        <v>9</v>
      </c>
      <c r="M40" s="37" t="s">
        <v>10</v>
      </c>
      <c r="N40" s="37" t="s">
        <v>11</v>
      </c>
    </row>
    <row r="41" spans="1:15" x14ac:dyDescent="0.25">
      <c r="A41" s="13" t="s">
        <v>33</v>
      </c>
      <c r="B41" s="12" t="s">
        <v>34</v>
      </c>
      <c r="C41" s="12" t="s">
        <v>35</v>
      </c>
      <c r="D41" s="14">
        <v>199500</v>
      </c>
      <c r="E41" s="15">
        <v>199500</v>
      </c>
      <c r="F41" s="16">
        <v>88.5</v>
      </c>
      <c r="G41" s="14">
        <v>18</v>
      </c>
      <c r="H41" s="14">
        <v>8</v>
      </c>
      <c r="I41" s="14">
        <v>9</v>
      </c>
      <c r="J41" s="14">
        <v>8</v>
      </c>
      <c r="K41" s="14">
        <v>8.5</v>
      </c>
      <c r="L41" s="14">
        <v>10</v>
      </c>
      <c r="M41" s="14">
        <v>19.5</v>
      </c>
      <c r="N41" s="14">
        <v>7.5</v>
      </c>
    </row>
    <row r="42" spans="1:15" x14ac:dyDescent="0.25">
      <c r="A42" s="13" t="s">
        <v>95</v>
      </c>
      <c r="B42" s="12" t="s">
        <v>96</v>
      </c>
      <c r="C42" s="12" t="s">
        <v>97</v>
      </c>
      <c r="D42" s="14">
        <v>172100</v>
      </c>
      <c r="E42" s="15">
        <v>172100</v>
      </c>
      <c r="F42" s="16">
        <v>82.5</v>
      </c>
      <c r="G42" s="14">
        <v>16</v>
      </c>
      <c r="H42" s="14">
        <v>7.5</v>
      </c>
      <c r="I42" s="14">
        <v>8</v>
      </c>
      <c r="J42" s="14">
        <v>8.5</v>
      </c>
      <c r="K42" s="14">
        <v>9</v>
      </c>
      <c r="L42" s="14">
        <v>9.5</v>
      </c>
      <c r="M42" s="14">
        <v>16.5</v>
      </c>
      <c r="N42" s="14">
        <v>7.5</v>
      </c>
    </row>
    <row r="43" spans="1:15" ht="38.25" x14ac:dyDescent="0.25">
      <c r="A43" s="13" t="s">
        <v>115</v>
      </c>
      <c r="B43" s="12" t="s">
        <v>116</v>
      </c>
      <c r="C43" s="12" t="s">
        <v>117</v>
      </c>
      <c r="D43" s="14">
        <v>87000</v>
      </c>
      <c r="E43" s="15">
        <v>87000</v>
      </c>
      <c r="F43" s="16">
        <v>81</v>
      </c>
      <c r="G43" s="14">
        <v>15.5</v>
      </c>
      <c r="H43" s="14">
        <v>7</v>
      </c>
      <c r="I43" s="14">
        <v>7</v>
      </c>
      <c r="J43" s="14">
        <v>8.5</v>
      </c>
      <c r="K43" s="14">
        <v>7.5</v>
      </c>
      <c r="L43" s="14">
        <v>8</v>
      </c>
      <c r="M43" s="14">
        <v>18.5</v>
      </c>
      <c r="N43" s="14">
        <v>9</v>
      </c>
    </row>
    <row r="44" spans="1:15" x14ac:dyDescent="0.25">
      <c r="A44" s="13" t="s">
        <v>149</v>
      </c>
      <c r="B44" s="12" t="s">
        <v>150</v>
      </c>
      <c r="C44" s="12" t="s">
        <v>75</v>
      </c>
      <c r="D44" s="14">
        <v>420000</v>
      </c>
      <c r="E44" s="15">
        <v>420000</v>
      </c>
      <c r="F44" s="16">
        <v>77.5</v>
      </c>
      <c r="G44" s="14">
        <v>16</v>
      </c>
      <c r="H44" s="14">
        <v>7.5</v>
      </c>
      <c r="I44" s="14">
        <v>8</v>
      </c>
      <c r="J44" s="14">
        <v>7</v>
      </c>
      <c r="K44" s="14">
        <v>8.5</v>
      </c>
      <c r="L44" s="14">
        <v>8.5</v>
      </c>
      <c r="M44" s="14">
        <v>16.5</v>
      </c>
      <c r="N44" s="14">
        <v>5.5</v>
      </c>
    </row>
    <row r="45" spans="1:15" x14ac:dyDescent="0.25">
      <c r="A45" s="13" t="s">
        <v>160</v>
      </c>
      <c r="B45" s="12" t="s">
        <v>161</v>
      </c>
      <c r="C45" s="12" t="s">
        <v>162</v>
      </c>
      <c r="D45" s="14">
        <v>378500</v>
      </c>
      <c r="E45" s="15">
        <v>378500</v>
      </c>
      <c r="F45" s="16">
        <v>76</v>
      </c>
      <c r="G45" s="14">
        <v>14.5</v>
      </c>
      <c r="H45" s="14">
        <v>7</v>
      </c>
      <c r="I45" s="14">
        <v>7.5</v>
      </c>
      <c r="J45" s="14">
        <v>7</v>
      </c>
      <c r="K45" s="14">
        <v>8</v>
      </c>
      <c r="L45" s="14">
        <v>9</v>
      </c>
      <c r="M45" s="14">
        <v>17.5</v>
      </c>
      <c r="N45" s="14">
        <v>5.5</v>
      </c>
    </row>
    <row r="46" spans="1:15" x14ac:dyDescent="0.25">
      <c r="A46" s="13" t="s">
        <v>184</v>
      </c>
      <c r="B46" s="12" t="s">
        <v>185</v>
      </c>
      <c r="C46" s="12" t="s">
        <v>186</v>
      </c>
      <c r="D46" s="14">
        <v>402719</v>
      </c>
      <c r="E46" s="15">
        <v>352719</v>
      </c>
      <c r="F46" s="16">
        <v>74.5</v>
      </c>
      <c r="G46" s="14">
        <v>15</v>
      </c>
      <c r="H46" s="14">
        <v>8</v>
      </c>
      <c r="I46" s="14">
        <v>7</v>
      </c>
      <c r="J46" s="14">
        <v>6.5</v>
      </c>
      <c r="K46" s="14">
        <v>7.5</v>
      </c>
      <c r="L46" s="14">
        <v>8</v>
      </c>
      <c r="M46" s="14">
        <v>15</v>
      </c>
      <c r="N46" s="14">
        <v>7.5</v>
      </c>
    </row>
    <row r="47" spans="1:15" x14ac:dyDescent="0.25">
      <c r="A47" s="13" t="s">
        <v>229</v>
      </c>
      <c r="B47" s="12" t="s">
        <v>230</v>
      </c>
      <c r="C47" s="12" t="s">
        <v>61</v>
      </c>
      <c r="D47" s="14">
        <v>580000</v>
      </c>
      <c r="E47" s="15">
        <v>580000</v>
      </c>
      <c r="F47" s="16">
        <v>70</v>
      </c>
      <c r="G47" s="14">
        <v>12.5</v>
      </c>
      <c r="H47" s="14">
        <v>7</v>
      </c>
      <c r="I47" s="14">
        <v>8</v>
      </c>
      <c r="J47" s="14">
        <v>6</v>
      </c>
      <c r="K47" s="14">
        <v>6.5</v>
      </c>
      <c r="L47" s="14">
        <v>10</v>
      </c>
      <c r="M47" s="14">
        <v>12</v>
      </c>
      <c r="N47" s="14">
        <v>8</v>
      </c>
    </row>
    <row r="48" spans="1:15" x14ac:dyDescent="0.25">
      <c r="A48" s="13" t="s">
        <v>262</v>
      </c>
      <c r="B48" s="12" t="s">
        <v>263</v>
      </c>
      <c r="C48" s="12" t="s">
        <v>214</v>
      </c>
      <c r="D48" s="14">
        <v>299580</v>
      </c>
      <c r="E48" s="15">
        <v>235580</v>
      </c>
      <c r="F48" s="16">
        <v>67</v>
      </c>
      <c r="G48" s="14">
        <v>13</v>
      </c>
      <c r="H48" s="14">
        <v>6.5</v>
      </c>
      <c r="I48" s="14">
        <v>7</v>
      </c>
      <c r="J48" s="14">
        <v>6</v>
      </c>
      <c r="K48" s="14">
        <v>7</v>
      </c>
      <c r="L48" s="14">
        <v>6.5</v>
      </c>
      <c r="M48" s="14">
        <v>14.5</v>
      </c>
      <c r="N48" s="14">
        <v>6.5</v>
      </c>
    </row>
    <row r="49" spans="1:15" x14ac:dyDescent="0.25">
      <c r="A49" s="13" t="s">
        <v>300</v>
      </c>
      <c r="B49" s="12" t="s">
        <v>301</v>
      </c>
      <c r="C49" s="12" t="s">
        <v>302</v>
      </c>
      <c r="D49" s="14">
        <v>201900</v>
      </c>
      <c r="E49" s="15">
        <v>201900</v>
      </c>
      <c r="F49" s="16">
        <v>60.5</v>
      </c>
      <c r="G49" s="14">
        <v>10</v>
      </c>
      <c r="H49" s="14">
        <v>6.5</v>
      </c>
      <c r="I49" s="14">
        <v>6</v>
      </c>
      <c r="J49" s="14">
        <v>6</v>
      </c>
      <c r="K49" s="14">
        <v>6</v>
      </c>
      <c r="L49" s="14">
        <v>5.5</v>
      </c>
      <c r="M49" s="14">
        <v>13.5</v>
      </c>
      <c r="N49" s="14">
        <v>7</v>
      </c>
    </row>
    <row r="50" spans="1:15" ht="25.5" x14ac:dyDescent="0.25">
      <c r="A50" s="13" t="s">
        <v>317</v>
      </c>
      <c r="B50" s="12" t="s">
        <v>318</v>
      </c>
      <c r="C50" s="12" t="s">
        <v>319</v>
      </c>
      <c r="D50" s="14">
        <v>553700</v>
      </c>
      <c r="E50" s="15">
        <v>276850</v>
      </c>
      <c r="F50" s="16">
        <v>57.5</v>
      </c>
      <c r="G50" s="14">
        <v>12</v>
      </c>
      <c r="H50" s="14">
        <v>7.5</v>
      </c>
      <c r="I50" s="14">
        <v>6</v>
      </c>
      <c r="J50" s="14">
        <v>5</v>
      </c>
      <c r="K50" s="14">
        <v>5</v>
      </c>
      <c r="L50" s="14">
        <v>7</v>
      </c>
      <c r="M50" s="14">
        <v>10</v>
      </c>
      <c r="N50" s="14">
        <v>5</v>
      </c>
    </row>
    <row r="51" spans="1:15" x14ac:dyDescent="0.25">
      <c r="B51" s="1"/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</row>
    <row r="52" spans="1:15" ht="14.45" customHeight="1" x14ac:dyDescent="0.25">
      <c r="A52" s="10" t="s">
        <v>454</v>
      </c>
      <c r="B52" s="1"/>
      <c r="C52" s="1"/>
      <c r="D52" s="1"/>
      <c r="E52" s="1"/>
      <c r="F52" s="1"/>
      <c r="G52" s="78" t="s">
        <v>431</v>
      </c>
      <c r="H52" s="78"/>
      <c r="I52" s="78"/>
      <c r="J52" s="78"/>
      <c r="K52" s="78"/>
      <c r="L52" s="78"/>
      <c r="M52" s="78"/>
      <c r="N52" s="78"/>
    </row>
    <row r="53" spans="1:15" ht="25.5" x14ac:dyDescent="0.25">
      <c r="A53" s="34" t="s">
        <v>0</v>
      </c>
      <c r="B53" s="35" t="s">
        <v>393</v>
      </c>
      <c r="C53" s="35" t="s">
        <v>1</v>
      </c>
      <c r="D53" s="35" t="s">
        <v>2</v>
      </c>
      <c r="E53" s="35" t="s">
        <v>435</v>
      </c>
      <c r="F53" s="36" t="s">
        <v>395</v>
      </c>
      <c r="G53" s="35" t="s">
        <v>4</v>
      </c>
      <c r="H53" s="37" t="s">
        <v>5</v>
      </c>
      <c r="I53" s="37" t="s">
        <v>6</v>
      </c>
      <c r="J53" s="37" t="s">
        <v>7</v>
      </c>
      <c r="K53" s="37" t="s">
        <v>8</v>
      </c>
      <c r="L53" s="37" t="s">
        <v>9</v>
      </c>
      <c r="M53" s="37" t="s">
        <v>10</v>
      </c>
      <c r="N53" s="37" t="s">
        <v>11</v>
      </c>
    </row>
    <row r="54" spans="1:15" s="11" customFormat="1" x14ac:dyDescent="0.25">
      <c r="A54" s="13" t="s">
        <v>154</v>
      </c>
      <c r="B54" s="12" t="s">
        <v>155</v>
      </c>
      <c r="C54" s="12" t="s">
        <v>156</v>
      </c>
      <c r="D54" s="14">
        <v>1049500</v>
      </c>
      <c r="E54" s="15">
        <v>1049500</v>
      </c>
      <c r="F54" s="16">
        <v>77</v>
      </c>
      <c r="G54" s="14">
        <v>15</v>
      </c>
      <c r="H54" s="14">
        <v>9</v>
      </c>
      <c r="I54" s="14">
        <v>8.5</v>
      </c>
      <c r="J54" s="14">
        <v>7</v>
      </c>
      <c r="K54" s="14">
        <v>8</v>
      </c>
      <c r="L54" s="14">
        <v>9.5</v>
      </c>
      <c r="M54" s="14">
        <v>12.5</v>
      </c>
      <c r="N54" s="14">
        <v>7.5</v>
      </c>
      <c r="O54"/>
    </row>
    <row r="55" spans="1:15" s="11" customFormat="1" ht="25.5" x14ac:dyDescent="0.25">
      <c r="A55" s="13" t="s">
        <v>166</v>
      </c>
      <c r="B55" s="12" t="s">
        <v>167</v>
      </c>
      <c r="C55" s="12" t="s">
        <v>91</v>
      </c>
      <c r="D55" s="14">
        <v>256800</v>
      </c>
      <c r="E55" s="15">
        <v>226800</v>
      </c>
      <c r="F55" s="16">
        <v>76</v>
      </c>
      <c r="G55" s="14">
        <v>14.5</v>
      </c>
      <c r="H55" s="14">
        <v>7.5</v>
      </c>
      <c r="I55" s="14">
        <v>7</v>
      </c>
      <c r="J55" s="14">
        <v>6.5</v>
      </c>
      <c r="K55" s="14">
        <v>7</v>
      </c>
      <c r="L55" s="14">
        <v>10</v>
      </c>
      <c r="M55" s="14">
        <v>15.5</v>
      </c>
      <c r="N55" s="14">
        <v>8</v>
      </c>
      <c r="O55"/>
    </row>
    <row r="56" spans="1:15" s="11" customFormat="1" ht="15.75" thickBot="1" x14ac:dyDescent="0.3">
      <c r="A56" s="17" t="s">
        <v>239</v>
      </c>
      <c r="B56" s="18" t="s">
        <v>240</v>
      </c>
      <c r="C56" s="18" t="s">
        <v>241</v>
      </c>
      <c r="D56" s="23">
        <v>751000</v>
      </c>
      <c r="E56" s="47">
        <v>587000</v>
      </c>
      <c r="F56" s="24">
        <v>69.5</v>
      </c>
      <c r="G56" s="23">
        <v>14</v>
      </c>
      <c r="H56" s="23">
        <v>7</v>
      </c>
      <c r="I56" s="23">
        <v>6.5</v>
      </c>
      <c r="J56" s="23">
        <v>7.5</v>
      </c>
      <c r="K56" s="23">
        <v>7</v>
      </c>
      <c r="L56" s="23">
        <v>8.5</v>
      </c>
      <c r="M56" s="23">
        <v>13</v>
      </c>
      <c r="N56" s="23">
        <v>6</v>
      </c>
      <c r="O56"/>
    </row>
    <row r="57" spans="1:15" s="11" customFormat="1" ht="15.75" thickTop="1" x14ac:dyDescent="0.25">
      <c r="A57" s="29" t="s">
        <v>360</v>
      </c>
      <c r="B57" s="30" t="s">
        <v>361</v>
      </c>
      <c r="C57" s="30" t="s">
        <v>26</v>
      </c>
      <c r="D57" s="31">
        <v>189050</v>
      </c>
      <c r="E57" s="32">
        <v>0</v>
      </c>
      <c r="F57" s="33">
        <v>48</v>
      </c>
      <c r="G57" s="31">
        <v>4</v>
      </c>
      <c r="H57" s="31">
        <v>6</v>
      </c>
      <c r="I57" s="31">
        <v>5.5</v>
      </c>
      <c r="J57" s="31">
        <v>7</v>
      </c>
      <c r="K57" s="31">
        <v>8</v>
      </c>
      <c r="L57" s="31">
        <v>7.5</v>
      </c>
      <c r="M57" s="31">
        <v>3</v>
      </c>
      <c r="N57" s="31">
        <v>7</v>
      </c>
      <c r="O57"/>
    </row>
    <row r="58" spans="1:15" x14ac:dyDescent="0.25">
      <c r="B58" s="1"/>
      <c r="C58" s="1"/>
      <c r="D58" s="1"/>
      <c r="E58" s="1"/>
      <c r="F58" s="1"/>
      <c r="G58" s="1"/>
      <c r="I58" s="1"/>
      <c r="J58" s="1"/>
      <c r="K58" s="1"/>
      <c r="L58" s="1"/>
      <c r="M58" s="1"/>
      <c r="N58" s="1"/>
    </row>
    <row r="59" spans="1:15" ht="14.45" customHeight="1" x14ac:dyDescent="0.25">
      <c r="A59" s="10" t="s">
        <v>455</v>
      </c>
      <c r="B59" s="1"/>
      <c r="C59" s="1"/>
      <c r="D59" s="1"/>
      <c r="E59" s="1"/>
      <c r="F59" s="1"/>
      <c r="G59" s="78" t="s">
        <v>431</v>
      </c>
      <c r="H59" s="78"/>
      <c r="I59" s="78"/>
      <c r="J59" s="78"/>
      <c r="K59" s="78"/>
      <c r="L59" s="78"/>
      <c r="M59" s="78"/>
      <c r="N59" s="78"/>
    </row>
    <row r="60" spans="1:15" ht="25.5" x14ac:dyDescent="0.25">
      <c r="A60" s="34" t="s">
        <v>0</v>
      </c>
      <c r="B60" s="35" t="s">
        <v>393</v>
      </c>
      <c r="C60" s="35" t="s">
        <v>1</v>
      </c>
      <c r="D60" s="35" t="s">
        <v>2</v>
      </c>
      <c r="E60" s="35" t="s">
        <v>435</v>
      </c>
      <c r="F60" s="36" t="s">
        <v>395</v>
      </c>
      <c r="G60" s="35" t="s">
        <v>4</v>
      </c>
      <c r="H60" s="37" t="s">
        <v>5</v>
      </c>
      <c r="I60" s="37" t="s">
        <v>6</v>
      </c>
      <c r="J60" s="37" t="s">
        <v>7</v>
      </c>
      <c r="K60" s="37" t="s">
        <v>8</v>
      </c>
      <c r="L60" s="37" t="s">
        <v>9</v>
      </c>
      <c r="M60" s="37" t="s">
        <v>10</v>
      </c>
      <c r="N60" s="37" t="s">
        <v>11</v>
      </c>
    </row>
    <row r="61" spans="1:15" s="11" customFormat="1" x14ac:dyDescent="0.25">
      <c r="A61" s="13" t="s">
        <v>170</v>
      </c>
      <c r="B61" s="12" t="s">
        <v>171</v>
      </c>
      <c r="C61" s="12" t="s">
        <v>172</v>
      </c>
      <c r="D61" s="14">
        <v>941000</v>
      </c>
      <c r="E61" s="15">
        <v>941000</v>
      </c>
      <c r="F61" s="16">
        <f t="shared" ref="F61:F62" si="0">SUM(G61:N61)</f>
        <v>75.5</v>
      </c>
      <c r="G61" s="14">
        <v>14.5</v>
      </c>
      <c r="H61" s="14">
        <v>7</v>
      </c>
      <c r="I61" s="14">
        <v>7.5</v>
      </c>
      <c r="J61" s="14">
        <v>8.5</v>
      </c>
      <c r="K61" s="14">
        <v>9</v>
      </c>
      <c r="L61" s="14">
        <v>9</v>
      </c>
      <c r="M61" s="14">
        <v>13.5</v>
      </c>
      <c r="N61" s="14">
        <v>6.5</v>
      </c>
      <c r="O61"/>
    </row>
    <row r="62" spans="1:15" x14ac:dyDescent="0.25">
      <c r="A62" s="13" t="s">
        <v>173</v>
      </c>
      <c r="B62" s="12" t="s">
        <v>174</v>
      </c>
      <c r="C62" s="12" t="s">
        <v>17</v>
      </c>
      <c r="D62" s="14">
        <v>1107200</v>
      </c>
      <c r="E62" s="15">
        <v>857200</v>
      </c>
      <c r="F62" s="16">
        <f t="shared" si="0"/>
        <v>75.5</v>
      </c>
      <c r="G62" s="14">
        <v>15</v>
      </c>
      <c r="H62" s="14">
        <v>7</v>
      </c>
      <c r="I62" s="14">
        <v>8</v>
      </c>
      <c r="J62" s="14">
        <v>8</v>
      </c>
      <c r="K62" s="14">
        <v>7.5</v>
      </c>
      <c r="L62" s="14">
        <v>9</v>
      </c>
      <c r="M62" s="14">
        <v>13</v>
      </c>
      <c r="N62" s="14">
        <v>8</v>
      </c>
    </row>
    <row r="63" spans="1:15" x14ac:dyDescent="0.25">
      <c r="B63" s="1"/>
      <c r="C63" s="1"/>
      <c r="D63" s="1"/>
      <c r="E63" s="1"/>
      <c r="F63" s="1"/>
      <c r="G63" s="1"/>
      <c r="I63" s="1"/>
      <c r="J63" s="1"/>
      <c r="K63" s="1"/>
      <c r="L63" s="1"/>
      <c r="M63" s="1"/>
      <c r="N63" s="1"/>
    </row>
    <row r="64" spans="1:15" x14ac:dyDescent="0.25">
      <c r="B64" s="1"/>
      <c r="C64" s="1"/>
      <c r="D64" s="1"/>
      <c r="E64" s="1"/>
      <c r="F64" s="1"/>
      <c r="G64" s="1"/>
      <c r="I64" s="1"/>
      <c r="J64" s="1"/>
      <c r="K64" s="1"/>
      <c r="L64" s="1"/>
      <c r="M64" s="1"/>
      <c r="N64" s="1"/>
    </row>
    <row r="65" spans="2:15" x14ac:dyDescent="0.25">
      <c r="B65" s="1"/>
      <c r="C65" s="1"/>
      <c r="D65" s="1"/>
      <c r="E65" s="1"/>
      <c r="F65" s="1"/>
      <c r="G65" s="1"/>
      <c r="I65" s="1"/>
      <c r="J65" s="1"/>
      <c r="K65" s="1"/>
      <c r="L65" s="1"/>
      <c r="M65" s="1"/>
      <c r="N65" s="1"/>
    </row>
    <row r="66" spans="2:15" x14ac:dyDescent="0.25">
      <c r="B66" s="1"/>
      <c r="C66" s="1"/>
      <c r="D66" s="1"/>
      <c r="E66" s="1"/>
      <c r="F66" s="1"/>
      <c r="G66" s="1"/>
      <c r="I66" s="1"/>
      <c r="J66" s="1"/>
      <c r="K66" s="1"/>
      <c r="L66" s="1"/>
      <c r="M66" s="1"/>
      <c r="N66" s="1"/>
    </row>
    <row r="67" spans="2:15" x14ac:dyDescent="0.25">
      <c r="B67" s="1"/>
      <c r="C67" s="1"/>
      <c r="D67" s="1"/>
      <c r="E67" s="1"/>
      <c r="F67" s="1"/>
      <c r="G67" s="1"/>
      <c r="I67" s="1"/>
      <c r="J67" s="1"/>
      <c r="K67" s="1"/>
      <c r="L67" s="1"/>
      <c r="M67" s="1"/>
      <c r="N67" s="1"/>
    </row>
    <row r="68" spans="2:15" x14ac:dyDescent="0.25">
      <c r="B68" s="1"/>
      <c r="C68" s="1"/>
      <c r="D68" s="1"/>
      <c r="E68" s="1"/>
      <c r="F68" s="1"/>
      <c r="G68" s="1"/>
      <c r="I68" s="1"/>
      <c r="J68" s="1"/>
      <c r="K68" s="1"/>
      <c r="L68" s="1"/>
      <c r="M68" s="1"/>
      <c r="N68" s="1"/>
    </row>
    <row r="69" spans="2:15" x14ac:dyDescent="0.25">
      <c r="B69" s="1"/>
      <c r="C69" s="1"/>
      <c r="D69" s="1"/>
      <c r="E69" s="1"/>
      <c r="F69" s="1"/>
      <c r="G69" s="1"/>
      <c r="I69" s="1"/>
      <c r="J69" s="1"/>
      <c r="K69" s="1"/>
      <c r="L69" s="1"/>
      <c r="M69" s="1"/>
      <c r="N69" s="1"/>
    </row>
    <row r="70" spans="2:15" x14ac:dyDescent="0.25">
      <c r="B70" s="1"/>
      <c r="C70" s="1"/>
      <c r="D70" s="1"/>
      <c r="E70" s="1"/>
      <c r="F70" s="1"/>
      <c r="G70" s="1"/>
      <c r="I70" s="1"/>
      <c r="J70" s="1"/>
      <c r="K70" s="1"/>
      <c r="L70" s="1"/>
      <c r="M70" s="1"/>
      <c r="N70" s="1"/>
    </row>
    <row r="71" spans="2:15" x14ac:dyDescent="0.25">
      <c r="B71" s="1"/>
      <c r="C71" s="1"/>
      <c r="D71" s="1"/>
      <c r="E71" s="1"/>
      <c r="F71" s="1"/>
      <c r="G71" s="1"/>
      <c r="I71" s="1"/>
      <c r="J71" s="1"/>
      <c r="K71" s="1"/>
      <c r="L71" s="1"/>
      <c r="M71" s="1"/>
      <c r="N71" s="1"/>
    </row>
    <row r="72" spans="2:15" x14ac:dyDescent="0.25">
      <c r="B72" s="1"/>
      <c r="C72" s="1"/>
      <c r="D72" s="1"/>
      <c r="E72" s="1"/>
      <c r="F72" s="1"/>
      <c r="G72" s="1"/>
      <c r="I72" s="1"/>
      <c r="J72" s="1"/>
      <c r="K72" s="1"/>
      <c r="L72" s="1"/>
      <c r="M72" s="1"/>
      <c r="N72" s="1"/>
    </row>
    <row r="73" spans="2:15" x14ac:dyDescent="0.25">
      <c r="B73" s="1"/>
      <c r="C73" s="1"/>
      <c r="D73" s="1"/>
      <c r="E73" s="1"/>
      <c r="F73" s="1"/>
      <c r="G73" s="1"/>
      <c r="I73" s="1"/>
      <c r="J73" s="1"/>
      <c r="K73" s="1"/>
      <c r="L73" s="1"/>
      <c r="M73" s="1"/>
      <c r="N73" s="1"/>
    </row>
    <row r="74" spans="2:15" s="11" customFormat="1" x14ac:dyDescent="0.25">
      <c r="O74"/>
    </row>
    <row r="75" spans="2:15" x14ac:dyDescent="0.25">
      <c r="B75" s="1"/>
      <c r="C75" s="1"/>
      <c r="D75" s="1"/>
      <c r="E75" s="1"/>
      <c r="F75" s="1"/>
      <c r="G75" s="1"/>
      <c r="I75" s="1"/>
      <c r="J75" s="1"/>
      <c r="K75" s="1"/>
      <c r="L75" s="1"/>
      <c r="M75" s="1"/>
      <c r="N75" s="1"/>
    </row>
    <row r="76" spans="2:15" x14ac:dyDescent="0.25">
      <c r="B76" s="1"/>
      <c r="C76" s="1"/>
      <c r="D76" s="1"/>
      <c r="E76" s="1"/>
      <c r="F76" s="1"/>
      <c r="G76" s="1"/>
      <c r="I76" s="1"/>
      <c r="J76" s="1"/>
      <c r="K76" s="1"/>
      <c r="L76" s="1"/>
      <c r="M76" s="1"/>
      <c r="N76" s="1"/>
    </row>
    <row r="77" spans="2:15" x14ac:dyDescent="0.25">
      <c r="B77" s="1"/>
      <c r="C77" s="1"/>
      <c r="D77" s="1"/>
      <c r="E77" s="1"/>
      <c r="F77" s="1"/>
      <c r="G77" s="1"/>
      <c r="I77" s="1"/>
      <c r="J77" s="1"/>
      <c r="K77" s="1"/>
      <c r="L77" s="1"/>
      <c r="M77" s="1"/>
      <c r="N77" s="1"/>
    </row>
    <row r="78" spans="2:15" x14ac:dyDescent="0.25">
      <c r="B78" s="1"/>
      <c r="C78" s="1"/>
      <c r="D78" s="1"/>
      <c r="E78" s="1"/>
      <c r="F78" s="1"/>
      <c r="G78" s="1"/>
      <c r="I78" s="1"/>
      <c r="J78" s="1"/>
      <c r="K78" s="1"/>
      <c r="L78" s="1"/>
      <c r="M78" s="1"/>
      <c r="N78" s="1"/>
    </row>
    <row r="79" spans="2:15" x14ac:dyDescent="0.25">
      <c r="B79" s="1"/>
      <c r="C79" s="1"/>
      <c r="D79" s="1"/>
      <c r="E79" s="1"/>
      <c r="F79" s="1"/>
      <c r="G79" s="1"/>
      <c r="I79" s="1"/>
      <c r="J79" s="1"/>
      <c r="K79" s="1"/>
      <c r="L79" s="1"/>
      <c r="M79" s="1"/>
      <c r="N79" s="1"/>
    </row>
    <row r="80" spans="2:15" x14ac:dyDescent="0.25">
      <c r="B80" s="1"/>
      <c r="C80" s="1"/>
      <c r="D80" s="1"/>
      <c r="E80" s="1"/>
      <c r="F80" s="1"/>
      <c r="G80" s="1"/>
      <c r="I80" s="1"/>
      <c r="J80" s="1"/>
      <c r="K80" s="1"/>
      <c r="L80" s="1"/>
      <c r="M80" s="1"/>
      <c r="N80" s="1"/>
    </row>
    <row r="81" spans="2:14" x14ac:dyDescent="0.25">
      <c r="B81" s="1"/>
      <c r="C81" s="1"/>
      <c r="D81" s="1"/>
      <c r="E81" s="1"/>
      <c r="F81" s="1"/>
      <c r="G81" s="1"/>
      <c r="I81" s="1"/>
      <c r="J81" s="1"/>
      <c r="K81" s="1"/>
      <c r="L81" s="1"/>
      <c r="M81" s="1"/>
      <c r="N81" s="1"/>
    </row>
    <row r="82" spans="2:14" x14ac:dyDescent="0.25">
      <c r="B82" s="1"/>
      <c r="C82" s="1"/>
      <c r="D82" s="1"/>
      <c r="E82" s="1"/>
      <c r="F82" s="1"/>
      <c r="G82" s="1"/>
      <c r="I82" s="1"/>
      <c r="J82" s="1"/>
      <c r="K82" s="1"/>
      <c r="L82" s="1"/>
      <c r="M82" s="1"/>
      <c r="N82" s="1"/>
    </row>
    <row r="83" spans="2:14" x14ac:dyDescent="0.25">
      <c r="B83" s="1"/>
      <c r="C83" s="1"/>
      <c r="D83" s="1"/>
      <c r="E83" s="1"/>
      <c r="F83" s="1"/>
      <c r="G83" s="1"/>
      <c r="I83" s="1"/>
      <c r="J83" s="1"/>
      <c r="K83" s="1"/>
      <c r="L83" s="1"/>
      <c r="M83" s="1"/>
      <c r="N83" s="1"/>
    </row>
    <row r="84" spans="2:14" x14ac:dyDescent="0.25">
      <c r="B84" s="1"/>
      <c r="C84" s="1"/>
      <c r="D84" s="1"/>
      <c r="E84" s="1"/>
      <c r="F84" s="1"/>
      <c r="G84" s="1"/>
      <c r="I84" s="1"/>
      <c r="J84" s="1"/>
      <c r="K84" s="1"/>
      <c r="L84" s="1"/>
      <c r="M84" s="1"/>
      <c r="N84" s="1"/>
    </row>
    <row r="85" spans="2:14" x14ac:dyDescent="0.25">
      <c r="B85" s="1"/>
      <c r="C85" s="1"/>
      <c r="D85" s="1"/>
      <c r="E85" s="1"/>
      <c r="F85" s="1"/>
      <c r="G85" s="1"/>
      <c r="I85" s="1"/>
      <c r="J85" s="1"/>
      <c r="K85" s="1"/>
      <c r="L85" s="1"/>
      <c r="M85" s="1"/>
      <c r="N85" s="1"/>
    </row>
    <row r="86" spans="2:14" x14ac:dyDescent="0.25">
      <c r="B86" s="1"/>
      <c r="C86" s="1"/>
      <c r="D86" s="1"/>
      <c r="E86" s="1"/>
      <c r="F86" s="1"/>
      <c r="G86" s="1"/>
      <c r="I86" s="1"/>
      <c r="J86" s="1"/>
      <c r="K86" s="1"/>
      <c r="L86" s="1"/>
      <c r="M86" s="1"/>
      <c r="N86" s="1"/>
    </row>
    <row r="87" spans="2:14" x14ac:dyDescent="0.25">
      <c r="B87" s="1"/>
      <c r="C87" s="1"/>
      <c r="D87" s="1"/>
      <c r="E87" s="1"/>
      <c r="F87" s="1"/>
      <c r="G87" s="1"/>
      <c r="I87" s="1"/>
      <c r="J87" s="1"/>
      <c r="K87" s="1"/>
      <c r="L87" s="1"/>
      <c r="M87" s="1"/>
      <c r="N87" s="1"/>
    </row>
    <row r="88" spans="2:14" x14ac:dyDescent="0.25">
      <c r="B88" s="1"/>
      <c r="C88" s="1"/>
      <c r="D88" s="1"/>
      <c r="E88" s="1"/>
      <c r="F88" s="1"/>
      <c r="G88" s="1"/>
      <c r="I88" s="1"/>
      <c r="J88" s="1"/>
      <c r="K88" s="1"/>
      <c r="L88" s="1"/>
      <c r="M88" s="1"/>
      <c r="N88" s="1"/>
    </row>
    <row r="89" spans="2:14" x14ac:dyDescent="0.25">
      <c r="B89" s="1"/>
      <c r="C89" s="1"/>
      <c r="D89" s="1"/>
      <c r="E89" s="1"/>
      <c r="F89" s="1"/>
      <c r="G89" s="1"/>
      <c r="I89" s="1"/>
      <c r="J89" s="1"/>
      <c r="K89" s="1"/>
      <c r="L89" s="1"/>
      <c r="M89" s="1"/>
      <c r="N89" s="1"/>
    </row>
    <row r="90" spans="2:14" x14ac:dyDescent="0.25">
      <c r="B90" s="1"/>
      <c r="C90" s="1"/>
      <c r="D90" s="1"/>
      <c r="E90" s="1"/>
      <c r="F90" s="1"/>
      <c r="G90" s="1"/>
      <c r="I90" s="1"/>
      <c r="J90" s="1"/>
      <c r="K90" s="1"/>
      <c r="L90" s="1"/>
      <c r="M90" s="1"/>
      <c r="N90" s="1"/>
    </row>
  </sheetData>
  <mergeCells count="6">
    <mergeCell ref="A3:B3"/>
    <mergeCell ref="G20:N20"/>
    <mergeCell ref="G59:N59"/>
    <mergeCell ref="G52:N52"/>
    <mergeCell ref="G39:N39"/>
    <mergeCell ref="G5:N5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>&amp;LSeznam všech projektů&amp;RNPO výzva č. 4/2022 Rozvoj kompetencí pracovníků KKS: projekty mezinárodní umělecké a odborné spolupráce v ČR</oddHeader>
    <oddFooter>&amp;C&amp;P</oddFoot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45DCF-12BB-4744-9628-2986ED8DB7E2}">
  <dimension ref="A1:O77"/>
  <sheetViews>
    <sheetView showGridLines="0" zoomScale="90" zoomScaleNormal="90" workbookViewId="0">
      <selection activeCell="A3" sqref="A3:B3"/>
    </sheetView>
  </sheetViews>
  <sheetFormatPr defaultColWidth="8.7109375" defaultRowHeight="15" x14ac:dyDescent="0.25"/>
  <cols>
    <col min="1" max="1" width="11.140625" style="1" customWidth="1"/>
    <col min="2" max="2" width="32.7109375" style="2" customWidth="1"/>
    <col min="3" max="3" width="28.7109375" style="2" customWidth="1"/>
    <col min="4" max="4" width="10.5703125" style="2" bestFit="1" customWidth="1"/>
    <col min="5" max="5" width="12" style="2" customWidth="1"/>
    <col min="6" max="6" width="10.85546875" style="2" customWidth="1"/>
    <col min="7" max="7" width="5.140625" style="3" customWidth="1"/>
    <col min="8" max="8" width="5.140625" style="1" customWidth="1"/>
    <col min="9" max="14" width="5.140625" style="10" customWidth="1"/>
    <col min="15" max="15" width="5.42578125" bestFit="1" customWidth="1"/>
    <col min="16" max="16384" width="8.7109375" style="1"/>
  </cols>
  <sheetData>
    <row r="1" spans="1:15" x14ac:dyDescent="0.25">
      <c r="B1" s="1"/>
      <c r="C1" s="1"/>
      <c r="D1" s="1"/>
      <c r="E1" s="1"/>
      <c r="F1" s="1"/>
      <c r="G1" s="5"/>
      <c r="H1" s="6"/>
      <c r="I1" s="7"/>
      <c r="J1" s="7"/>
      <c r="K1" s="7"/>
      <c r="L1" s="7"/>
      <c r="M1" s="7"/>
      <c r="N1" s="7"/>
    </row>
    <row r="2" spans="1:15" x14ac:dyDescent="0.25">
      <c r="A2" s="48" t="s">
        <v>396</v>
      </c>
      <c r="B2" s="4"/>
      <c r="C2" s="1"/>
      <c r="D2" s="1"/>
      <c r="E2" s="1"/>
      <c r="F2" s="1"/>
      <c r="G2" s="5"/>
      <c r="H2" s="6"/>
      <c r="I2" s="7"/>
      <c r="J2" s="7"/>
      <c r="K2" s="7"/>
      <c r="L2" s="7"/>
      <c r="M2" s="7"/>
      <c r="N2" s="7"/>
    </row>
    <row r="3" spans="1:15" x14ac:dyDescent="0.25">
      <c r="A3" s="77" t="s">
        <v>429</v>
      </c>
      <c r="B3" s="77"/>
      <c r="C3" s="1"/>
      <c r="D3" s="1"/>
      <c r="E3" s="1"/>
      <c r="F3" s="1"/>
      <c r="G3" s="5"/>
      <c r="H3" s="6"/>
      <c r="I3" s="7"/>
      <c r="J3" s="1"/>
      <c r="K3" s="1"/>
      <c r="L3" s="1"/>
      <c r="M3" s="1"/>
      <c r="N3" s="1"/>
    </row>
    <row r="4" spans="1:15" x14ac:dyDescent="0.25">
      <c r="A4" s="9"/>
      <c r="B4" s="8"/>
      <c r="C4" s="1"/>
      <c r="D4" s="1"/>
      <c r="E4" s="1"/>
      <c r="F4" s="1"/>
      <c r="G4" s="5"/>
      <c r="H4" s="6"/>
      <c r="I4" s="7"/>
      <c r="J4" s="1"/>
      <c r="K4" s="1"/>
      <c r="L4" s="1"/>
      <c r="M4" s="1"/>
      <c r="N4" s="1"/>
    </row>
    <row r="5" spans="1:15" ht="14.45" customHeight="1" x14ac:dyDescent="0.25">
      <c r="A5" s="10" t="s">
        <v>456</v>
      </c>
      <c r="B5" s="1"/>
      <c r="C5" s="1"/>
      <c r="D5" s="1"/>
      <c r="E5" s="49" t="s">
        <v>394</v>
      </c>
      <c r="F5" s="49"/>
      <c r="G5" s="78" t="s">
        <v>431</v>
      </c>
      <c r="H5" s="78"/>
      <c r="I5" s="78"/>
      <c r="J5" s="78"/>
      <c r="K5" s="78"/>
      <c r="L5" s="78"/>
      <c r="M5" s="78"/>
      <c r="N5" s="78"/>
    </row>
    <row r="6" spans="1:15" s="11" customFormat="1" ht="25.5" x14ac:dyDescent="0.25">
      <c r="A6" s="34" t="s">
        <v>0</v>
      </c>
      <c r="B6" s="35" t="s">
        <v>393</v>
      </c>
      <c r="C6" s="35" t="s">
        <v>1</v>
      </c>
      <c r="D6" s="35" t="s">
        <v>2</v>
      </c>
      <c r="E6" s="35" t="s">
        <v>435</v>
      </c>
      <c r="F6" s="36" t="s">
        <v>395</v>
      </c>
      <c r="G6" s="35" t="s">
        <v>4</v>
      </c>
      <c r="H6" s="37" t="s">
        <v>5</v>
      </c>
      <c r="I6" s="37" t="s">
        <v>6</v>
      </c>
      <c r="J6" s="37" t="s">
        <v>7</v>
      </c>
      <c r="K6" s="37" t="s">
        <v>8</v>
      </c>
      <c r="L6" s="37" t="s">
        <v>9</v>
      </c>
      <c r="M6" s="37" t="s">
        <v>10</v>
      </c>
      <c r="N6" s="37" t="s">
        <v>11</v>
      </c>
      <c r="O6"/>
    </row>
    <row r="7" spans="1:15" ht="25.5" x14ac:dyDescent="0.25">
      <c r="A7" s="13" t="s">
        <v>42</v>
      </c>
      <c r="B7" s="12" t="s">
        <v>43</v>
      </c>
      <c r="C7" s="12" t="s">
        <v>44</v>
      </c>
      <c r="D7" s="14">
        <v>2824000</v>
      </c>
      <c r="E7" s="15">
        <v>2824000</v>
      </c>
      <c r="F7" s="16">
        <v>88</v>
      </c>
      <c r="G7" s="14">
        <v>17.5</v>
      </c>
      <c r="H7" s="14">
        <v>9</v>
      </c>
      <c r="I7" s="14">
        <v>8</v>
      </c>
      <c r="J7" s="14">
        <v>9</v>
      </c>
      <c r="K7" s="14">
        <v>8</v>
      </c>
      <c r="L7" s="14">
        <v>9.5</v>
      </c>
      <c r="M7" s="14">
        <v>17.5</v>
      </c>
      <c r="N7" s="14">
        <v>9.5</v>
      </c>
    </row>
    <row r="8" spans="1:15" ht="25.5" x14ac:dyDescent="0.25">
      <c r="A8" s="13" t="s">
        <v>57</v>
      </c>
      <c r="B8" s="12" t="s">
        <v>58</v>
      </c>
      <c r="C8" s="12" t="s">
        <v>23</v>
      </c>
      <c r="D8" s="14">
        <v>3059364</v>
      </c>
      <c r="E8" s="15">
        <v>3059364</v>
      </c>
      <c r="F8" s="16">
        <v>86.5</v>
      </c>
      <c r="G8" s="14">
        <v>18</v>
      </c>
      <c r="H8" s="14">
        <v>8.5</v>
      </c>
      <c r="I8" s="14">
        <v>8</v>
      </c>
      <c r="J8" s="14">
        <v>8</v>
      </c>
      <c r="K8" s="14">
        <v>9</v>
      </c>
      <c r="L8" s="14">
        <v>9</v>
      </c>
      <c r="M8" s="14">
        <v>16.5</v>
      </c>
      <c r="N8" s="14">
        <v>9.5</v>
      </c>
    </row>
    <row r="9" spans="1:15" ht="25.5" x14ac:dyDescent="0.25">
      <c r="A9" s="13" t="s">
        <v>196</v>
      </c>
      <c r="B9" s="12" t="s">
        <v>197</v>
      </c>
      <c r="C9" s="12" t="s">
        <v>120</v>
      </c>
      <c r="D9" s="14">
        <v>1245000</v>
      </c>
      <c r="E9" s="15">
        <v>1245000</v>
      </c>
      <c r="F9" s="16">
        <v>73.5</v>
      </c>
      <c r="G9" s="14">
        <v>15.5</v>
      </c>
      <c r="H9" s="14">
        <v>7</v>
      </c>
      <c r="I9" s="14">
        <v>7.5</v>
      </c>
      <c r="J9" s="14">
        <v>7.5</v>
      </c>
      <c r="K9" s="14">
        <v>6.5</v>
      </c>
      <c r="L9" s="14">
        <v>8</v>
      </c>
      <c r="M9" s="14">
        <v>13</v>
      </c>
      <c r="N9" s="14">
        <v>8.5</v>
      </c>
    </row>
    <row r="10" spans="1:15" x14ac:dyDescent="0.25">
      <c r="A10" s="13" t="s">
        <v>201</v>
      </c>
      <c r="B10" s="12" t="s">
        <v>202</v>
      </c>
      <c r="C10" s="12" t="s">
        <v>203</v>
      </c>
      <c r="D10" s="14">
        <v>1410570</v>
      </c>
      <c r="E10" s="15">
        <v>1410141</v>
      </c>
      <c r="F10" s="16">
        <v>72.5</v>
      </c>
      <c r="G10" s="14">
        <v>15.5</v>
      </c>
      <c r="H10" s="14">
        <v>7.5</v>
      </c>
      <c r="I10" s="14">
        <v>7</v>
      </c>
      <c r="J10" s="14">
        <v>7.5</v>
      </c>
      <c r="K10" s="14">
        <v>8</v>
      </c>
      <c r="L10" s="14">
        <v>7.5</v>
      </c>
      <c r="M10" s="14">
        <v>14</v>
      </c>
      <c r="N10" s="14">
        <v>5.5</v>
      </c>
    </row>
    <row r="11" spans="1:15" x14ac:dyDescent="0.25">
      <c r="A11" s="13" t="s">
        <v>215</v>
      </c>
      <c r="B11" s="12" t="s">
        <v>216</v>
      </c>
      <c r="C11" s="12" t="s">
        <v>217</v>
      </c>
      <c r="D11" s="14">
        <v>695200</v>
      </c>
      <c r="E11" s="15">
        <v>695200</v>
      </c>
      <c r="F11" s="16">
        <v>71.5</v>
      </c>
      <c r="G11" s="14">
        <v>16.5</v>
      </c>
      <c r="H11" s="14">
        <v>8</v>
      </c>
      <c r="I11" s="14">
        <v>6.5</v>
      </c>
      <c r="J11" s="14">
        <v>6</v>
      </c>
      <c r="K11" s="14">
        <v>8.5</v>
      </c>
      <c r="L11" s="14">
        <v>8.5</v>
      </c>
      <c r="M11" s="14">
        <v>15</v>
      </c>
      <c r="N11" s="14">
        <v>2.5</v>
      </c>
    </row>
    <row r="12" spans="1:15" x14ac:dyDescent="0.25">
      <c r="A12" s="13" t="s">
        <v>224</v>
      </c>
      <c r="B12" s="12" t="s">
        <v>225</v>
      </c>
      <c r="C12" s="12" t="s">
        <v>208</v>
      </c>
      <c r="D12" s="14">
        <v>182617</v>
      </c>
      <c r="E12" s="15">
        <v>182617</v>
      </c>
      <c r="F12" s="16">
        <v>70.5</v>
      </c>
      <c r="G12" s="14">
        <v>14.5</v>
      </c>
      <c r="H12" s="14">
        <v>5.5</v>
      </c>
      <c r="I12" s="14">
        <v>6.5</v>
      </c>
      <c r="J12" s="14">
        <v>7</v>
      </c>
      <c r="K12" s="14">
        <v>8</v>
      </c>
      <c r="L12" s="14">
        <v>7</v>
      </c>
      <c r="M12" s="14">
        <v>12.5</v>
      </c>
      <c r="N12" s="14">
        <v>9.5</v>
      </c>
    </row>
    <row r="13" spans="1:15" x14ac:dyDescent="0.25">
      <c r="A13" s="13" t="s">
        <v>248</v>
      </c>
      <c r="B13" s="12" t="s">
        <v>249</v>
      </c>
      <c r="C13" s="12" t="s">
        <v>228</v>
      </c>
      <c r="D13" s="14">
        <v>240000</v>
      </c>
      <c r="E13" s="15">
        <v>240000</v>
      </c>
      <c r="F13" s="16">
        <v>69</v>
      </c>
      <c r="G13" s="14">
        <v>14.5</v>
      </c>
      <c r="H13" s="14">
        <v>5.5</v>
      </c>
      <c r="I13" s="14">
        <v>6</v>
      </c>
      <c r="J13" s="14">
        <v>6</v>
      </c>
      <c r="K13" s="14">
        <v>7</v>
      </c>
      <c r="L13" s="14">
        <v>7</v>
      </c>
      <c r="M13" s="14">
        <v>15.5</v>
      </c>
      <c r="N13" s="14">
        <v>7.5</v>
      </c>
    </row>
    <row r="14" spans="1:15" x14ac:dyDescent="0.25">
      <c r="A14" s="13" t="s">
        <v>256</v>
      </c>
      <c r="B14" s="12" t="s">
        <v>257</v>
      </c>
      <c r="C14" s="12" t="s">
        <v>258</v>
      </c>
      <c r="D14" s="14">
        <v>481300</v>
      </c>
      <c r="E14" s="15">
        <v>250000</v>
      </c>
      <c r="F14" s="16">
        <v>68.5</v>
      </c>
      <c r="G14" s="14">
        <v>15</v>
      </c>
      <c r="H14" s="14">
        <v>7</v>
      </c>
      <c r="I14" s="14">
        <v>6</v>
      </c>
      <c r="J14" s="14">
        <v>6</v>
      </c>
      <c r="K14" s="14">
        <v>5.5</v>
      </c>
      <c r="L14" s="14">
        <v>8</v>
      </c>
      <c r="M14" s="14">
        <v>14.5</v>
      </c>
      <c r="N14" s="14">
        <v>6.5</v>
      </c>
    </row>
    <row r="15" spans="1:15" x14ac:dyDescent="0.25">
      <c r="A15" s="13" t="s">
        <v>264</v>
      </c>
      <c r="B15" s="12" t="s">
        <v>265</v>
      </c>
      <c r="C15" s="12" t="s">
        <v>266</v>
      </c>
      <c r="D15" s="14">
        <v>200000</v>
      </c>
      <c r="E15" s="15">
        <v>200000</v>
      </c>
      <c r="F15" s="16">
        <v>67</v>
      </c>
      <c r="G15" s="14">
        <v>12.5</v>
      </c>
      <c r="H15" s="14">
        <v>6.5</v>
      </c>
      <c r="I15" s="14">
        <v>6.5</v>
      </c>
      <c r="J15" s="14">
        <v>6</v>
      </c>
      <c r="K15" s="14">
        <v>7</v>
      </c>
      <c r="L15" s="14">
        <v>7.5</v>
      </c>
      <c r="M15" s="14">
        <v>15</v>
      </c>
      <c r="N15" s="14">
        <v>6</v>
      </c>
    </row>
    <row r="16" spans="1:15" ht="25.5" x14ac:dyDescent="0.25">
      <c r="A16" s="13" t="s">
        <v>275</v>
      </c>
      <c r="B16" s="12" t="s">
        <v>276</v>
      </c>
      <c r="C16" s="12" t="s">
        <v>277</v>
      </c>
      <c r="D16" s="14">
        <v>1151543</v>
      </c>
      <c r="E16" s="15">
        <v>350000</v>
      </c>
      <c r="F16" s="16">
        <v>66</v>
      </c>
      <c r="G16" s="14">
        <v>13</v>
      </c>
      <c r="H16" s="14">
        <v>6</v>
      </c>
      <c r="I16" s="14">
        <v>7</v>
      </c>
      <c r="J16" s="14">
        <v>7</v>
      </c>
      <c r="K16" s="14">
        <v>6.5</v>
      </c>
      <c r="L16" s="14">
        <v>7.5</v>
      </c>
      <c r="M16" s="14">
        <v>13.5</v>
      </c>
      <c r="N16" s="14">
        <v>5.5</v>
      </c>
    </row>
    <row r="17" spans="1:15" ht="25.5" x14ac:dyDescent="0.25">
      <c r="A17" s="13" t="s">
        <v>295</v>
      </c>
      <c r="B17" s="12" t="s">
        <v>296</v>
      </c>
      <c r="C17" s="12" t="s">
        <v>297</v>
      </c>
      <c r="D17" s="14">
        <v>256624</v>
      </c>
      <c r="E17" s="15">
        <v>256624</v>
      </c>
      <c r="F17" s="16">
        <v>62</v>
      </c>
      <c r="G17" s="14">
        <v>12.5</v>
      </c>
      <c r="H17" s="14">
        <v>6</v>
      </c>
      <c r="I17" s="14">
        <v>6</v>
      </c>
      <c r="J17" s="14">
        <v>5.5</v>
      </c>
      <c r="K17" s="14">
        <v>6.5</v>
      </c>
      <c r="L17" s="14">
        <v>7</v>
      </c>
      <c r="M17" s="14">
        <v>12</v>
      </c>
      <c r="N17" s="14">
        <v>6.5</v>
      </c>
    </row>
    <row r="18" spans="1:15" ht="25.5" x14ac:dyDescent="0.25">
      <c r="A18" s="13" t="s">
        <v>336</v>
      </c>
      <c r="B18" s="12" t="s">
        <v>337</v>
      </c>
      <c r="C18" s="12" t="s">
        <v>338</v>
      </c>
      <c r="D18" s="14">
        <v>900000</v>
      </c>
      <c r="E18" s="15">
        <v>350000</v>
      </c>
      <c r="F18" s="16">
        <v>53</v>
      </c>
      <c r="G18" s="14">
        <v>9.5</v>
      </c>
      <c r="H18" s="14">
        <v>5</v>
      </c>
      <c r="I18" s="14">
        <v>6</v>
      </c>
      <c r="J18" s="14">
        <v>5.5</v>
      </c>
      <c r="K18" s="14">
        <v>5</v>
      </c>
      <c r="L18" s="14">
        <v>5.5</v>
      </c>
      <c r="M18" s="14">
        <v>10</v>
      </c>
      <c r="N18" s="14">
        <v>6.5</v>
      </c>
    </row>
    <row r="19" spans="1:15" x14ac:dyDescent="0.25">
      <c r="A19" s="17" t="s">
        <v>345</v>
      </c>
      <c r="B19" s="18" t="s">
        <v>346</v>
      </c>
      <c r="C19" s="18" t="s">
        <v>347</v>
      </c>
      <c r="D19" s="23">
        <v>242500</v>
      </c>
      <c r="E19" s="47">
        <v>100000</v>
      </c>
      <c r="F19" s="24">
        <v>50.67</v>
      </c>
      <c r="G19" s="23">
        <v>8</v>
      </c>
      <c r="H19" s="23">
        <v>4.5</v>
      </c>
      <c r="I19" s="23">
        <v>5.5</v>
      </c>
      <c r="J19" s="23">
        <v>6</v>
      </c>
      <c r="K19" s="23">
        <v>4</v>
      </c>
      <c r="L19" s="23">
        <v>4.5</v>
      </c>
      <c r="M19" s="23">
        <v>13</v>
      </c>
      <c r="N19" s="23">
        <v>7</v>
      </c>
    </row>
    <row r="21" spans="1:15" ht="14.45" customHeight="1" x14ac:dyDescent="0.25">
      <c r="A21" s="10" t="s">
        <v>457</v>
      </c>
      <c r="B21" s="1"/>
      <c r="C21" s="1"/>
      <c r="D21" s="1"/>
      <c r="E21" s="1"/>
      <c r="F21" s="1"/>
      <c r="G21" s="78" t="s">
        <v>431</v>
      </c>
      <c r="H21" s="78"/>
      <c r="I21" s="78"/>
      <c r="J21" s="78"/>
      <c r="K21" s="78"/>
      <c r="L21" s="78"/>
      <c r="M21" s="78"/>
      <c r="N21" s="78"/>
    </row>
    <row r="22" spans="1:15" s="11" customFormat="1" ht="25.5" x14ac:dyDescent="0.25">
      <c r="A22" s="34" t="s">
        <v>0</v>
      </c>
      <c r="B22" s="35" t="s">
        <v>393</v>
      </c>
      <c r="C22" s="35" t="s">
        <v>1</v>
      </c>
      <c r="D22" s="35" t="s">
        <v>2</v>
      </c>
      <c r="E22" s="35" t="s">
        <v>435</v>
      </c>
      <c r="F22" s="36" t="s">
        <v>395</v>
      </c>
      <c r="G22" s="35" t="s">
        <v>4</v>
      </c>
      <c r="H22" s="37" t="s">
        <v>5</v>
      </c>
      <c r="I22" s="37" t="s">
        <v>6</v>
      </c>
      <c r="J22" s="37" t="s">
        <v>7</v>
      </c>
      <c r="K22" s="37" t="s">
        <v>8</v>
      </c>
      <c r="L22" s="37" t="s">
        <v>9</v>
      </c>
      <c r="M22" s="37" t="s">
        <v>10</v>
      </c>
      <c r="N22" s="37" t="s">
        <v>11</v>
      </c>
      <c r="O22"/>
    </row>
    <row r="23" spans="1:15" s="11" customFormat="1" ht="25.5" x14ac:dyDescent="0.25">
      <c r="A23" s="13" t="s">
        <v>70</v>
      </c>
      <c r="B23" s="12" t="s">
        <v>71</v>
      </c>
      <c r="C23" s="12" t="s">
        <v>72</v>
      </c>
      <c r="D23" s="14">
        <v>937704</v>
      </c>
      <c r="E23" s="15">
        <v>937704</v>
      </c>
      <c r="F23" s="16">
        <v>84.5</v>
      </c>
      <c r="G23" s="14">
        <v>17.5</v>
      </c>
      <c r="H23" s="14">
        <v>8.5</v>
      </c>
      <c r="I23" s="14">
        <v>8.5</v>
      </c>
      <c r="J23" s="14">
        <v>8</v>
      </c>
      <c r="K23" s="14">
        <v>8.5</v>
      </c>
      <c r="L23" s="14">
        <v>8</v>
      </c>
      <c r="M23" s="14">
        <v>18</v>
      </c>
      <c r="N23" s="14">
        <v>7.5</v>
      </c>
      <c r="O23"/>
    </row>
    <row r="24" spans="1:15" s="11" customFormat="1" x14ac:dyDescent="0.25">
      <c r="A24" s="13" t="s">
        <v>112</v>
      </c>
      <c r="B24" s="12" t="s">
        <v>113</v>
      </c>
      <c r="C24" s="12" t="s">
        <v>114</v>
      </c>
      <c r="D24" s="14">
        <v>1190000</v>
      </c>
      <c r="E24" s="15">
        <v>1190000</v>
      </c>
      <c r="F24" s="16">
        <v>81</v>
      </c>
      <c r="G24" s="14">
        <v>17.5</v>
      </c>
      <c r="H24" s="14">
        <v>8</v>
      </c>
      <c r="I24" s="14">
        <v>8</v>
      </c>
      <c r="J24" s="14">
        <v>8</v>
      </c>
      <c r="K24" s="14">
        <v>8.5</v>
      </c>
      <c r="L24" s="14">
        <v>9.5</v>
      </c>
      <c r="M24" s="14">
        <v>13</v>
      </c>
      <c r="N24" s="14">
        <v>8.5</v>
      </c>
      <c r="O24"/>
    </row>
    <row r="25" spans="1:15" s="11" customFormat="1" x14ac:dyDescent="0.25">
      <c r="A25" s="13" t="s">
        <v>206</v>
      </c>
      <c r="B25" s="12" t="s">
        <v>207</v>
      </c>
      <c r="C25" s="12" t="s">
        <v>208</v>
      </c>
      <c r="D25" s="14">
        <v>496000</v>
      </c>
      <c r="E25" s="15">
        <v>496000</v>
      </c>
      <c r="F25" s="16">
        <v>72</v>
      </c>
      <c r="G25" s="14">
        <v>14</v>
      </c>
      <c r="H25" s="14">
        <v>7</v>
      </c>
      <c r="I25" s="14">
        <v>6.5</v>
      </c>
      <c r="J25" s="14">
        <v>6</v>
      </c>
      <c r="K25" s="14">
        <v>7</v>
      </c>
      <c r="L25" s="14">
        <v>7.5</v>
      </c>
      <c r="M25" s="14">
        <v>15.5</v>
      </c>
      <c r="N25" s="14">
        <v>8.5</v>
      </c>
      <c r="O25"/>
    </row>
    <row r="26" spans="1:15" s="11" customFormat="1" x14ac:dyDescent="0.25">
      <c r="A26" s="13" t="s">
        <v>226</v>
      </c>
      <c r="B26" s="12" t="s">
        <v>227</v>
      </c>
      <c r="C26" s="12" t="s">
        <v>228</v>
      </c>
      <c r="D26" s="14">
        <v>185000</v>
      </c>
      <c r="E26" s="15">
        <v>185000</v>
      </c>
      <c r="F26" s="16">
        <v>70</v>
      </c>
      <c r="G26" s="14">
        <v>14.5</v>
      </c>
      <c r="H26" s="14">
        <v>6.5</v>
      </c>
      <c r="I26" s="14">
        <v>6</v>
      </c>
      <c r="J26" s="14">
        <v>6</v>
      </c>
      <c r="K26" s="14">
        <v>7</v>
      </c>
      <c r="L26" s="14">
        <v>7.5</v>
      </c>
      <c r="M26" s="14">
        <v>15.5</v>
      </c>
      <c r="N26" s="14">
        <v>7</v>
      </c>
      <c r="O26"/>
    </row>
    <row r="27" spans="1:15" s="11" customFormat="1" x14ac:dyDescent="0.25">
      <c r="A27" s="13" t="s">
        <v>234</v>
      </c>
      <c r="B27" s="12" t="s">
        <v>235</v>
      </c>
      <c r="C27" s="12" t="s">
        <v>217</v>
      </c>
      <c r="D27" s="14">
        <v>882000</v>
      </c>
      <c r="E27" s="15">
        <v>882000</v>
      </c>
      <c r="F27" s="16">
        <v>69.5</v>
      </c>
      <c r="G27" s="14">
        <v>14.5</v>
      </c>
      <c r="H27" s="14">
        <v>7.5</v>
      </c>
      <c r="I27" s="14">
        <v>6</v>
      </c>
      <c r="J27" s="14">
        <v>6.5</v>
      </c>
      <c r="K27" s="14">
        <v>8.5</v>
      </c>
      <c r="L27" s="14">
        <v>9</v>
      </c>
      <c r="M27" s="14">
        <v>12.5</v>
      </c>
      <c r="N27" s="14">
        <v>5</v>
      </c>
      <c r="O27"/>
    </row>
    <row r="28" spans="1:15" s="11" customFormat="1" ht="26.25" thickBot="1" x14ac:dyDescent="0.3">
      <c r="A28" s="17" t="s">
        <v>278</v>
      </c>
      <c r="B28" s="18" t="s">
        <v>279</v>
      </c>
      <c r="C28" s="18" t="s">
        <v>280</v>
      </c>
      <c r="D28" s="23">
        <v>124333</v>
      </c>
      <c r="E28" s="47">
        <v>124333</v>
      </c>
      <c r="F28" s="24">
        <v>64.5</v>
      </c>
      <c r="G28" s="23">
        <v>13.5</v>
      </c>
      <c r="H28" s="23">
        <v>6.5</v>
      </c>
      <c r="I28" s="23">
        <v>6</v>
      </c>
      <c r="J28" s="23">
        <v>4.5</v>
      </c>
      <c r="K28" s="23">
        <v>6.5</v>
      </c>
      <c r="L28" s="23">
        <v>7</v>
      </c>
      <c r="M28" s="23">
        <v>16</v>
      </c>
      <c r="N28" s="23">
        <v>4.5</v>
      </c>
      <c r="O28"/>
    </row>
    <row r="29" spans="1:15" s="11" customFormat="1" ht="39" thickTop="1" x14ac:dyDescent="0.25">
      <c r="A29" s="29" t="s">
        <v>364</v>
      </c>
      <c r="B29" s="30" t="s">
        <v>365</v>
      </c>
      <c r="C29" s="30" t="s">
        <v>366</v>
      </c>
      <c r="D29" s="31">
        <v>850000</v>
      </c>
      <c r="E29" s="32">
        <v>0</v>
      </c>
      <c r="F29" s="33">
        <v>47</v>
      </c>
      <c r="G29" s="31">
        <v>5</v>
      </c>
      <c r="H29" s="31">
        <v>2.5</v>
      </c>
      <c r="I29" s="31">
        <v>3</v>
      </c>
      <c r="J29" s="31">
        <v>5.5</v>
      </c>
      <c r="K29" s="31">
        <v>7.5</v>
      </c>
      <c r="L29" s="31">
        <v>5</v>
      </c>
      <c r="M29" s="31">
        <v>13.5</v>
      </c>
      <c r="N29" s="31">
        <v>5</v>
      </c>
      <c r="O29"/>
    </row>
    <row r="30" spans="1:15" s="11" customFormat="1" ht="25.5" x14ac:dyDescent="0.25">
      <c r="A30" s="13" t="s">
        <v>369</v>
      </c>
      <c r="B30" s="12" t="s">
        <v>370</v>
      </c>
      <c r="C30" s="12" t="s">
        <v>338</v>
      </c>
      <c r="D30" s="14">
        <v>350000</v>
      </c>
      <c r="E30" s="15">
        <v>0</v>
      </c>
      <c r="F30" s="16">
        <v>45.5</v>
      </c>
      <c r="G30" s="14">
        <v>6.5</v>
      </c>
      <c r="H30" s="14">
        <v>3</v>
      </c>
      <c r="I30" s="14">
        <v>4.5</v>
      </c>
      <c r="J30" s="14">
        <v>4.5</v>
      </c>
      <c r="K30" s="14">
        <v>6.5</v>
      </c>
      <c r="L30" s="14">
        <v>6</v>
      </c>
      <c r="M30" s="14">
        <v>9.5</v>
      </c>
      <c r="N30" s="14">
        <v>5</v>
      </c>
      <c r="O30"/>
    </row>
    <row r="31" spans="1:15" x14ac:dyDescent="0.25">
      <c r="B31" s="1"/>
      <c r="C31" s="1"/>
      <c r="D31" s="1"/>
      <c r="E31" s="1"/>
      <c r="F31" s="1"/>
      <c r="G31" s="1"/>
      <c r="I31" s="1"/>
      <c r="J31" s="1"/>
      <c r="K31" s="1"/>
      <c r="L31" s="1"/>
      <c r="M31" s="1"/>
      <c r="N31" s="1"/>
    </row>
    <row r="32" spans="1:15" ht="14.45" customHeight="1" x14ac:dyDescent="0.25">
      <c r="A32" s="10" t="s">
        <v>458</v>
      </c>
      <c r="B32" s="1"/>
      <c r="C32" s="1"/>
      <c r="D32" s="1"/>
      <c r="E32" s="1"/>
      <c r="F32" s="1"/>
      <c r="G32" s="78" t="s">
        <v>431</v>
      </c>
      <c r="H32" s="78"/>
      <c r="I32" s="78"/>
      <c r="J32" s="78"/>
      <c r="K32" s="78"/>
      <c r="L32" s="78"/>
      <c r="M32" s="78"/>
      <c r="N32" s="78"/>
    </row>
    <row r="33" spans="1:15" ht="25.5" x14ac:dyDescent="0.25">
      <c r="A33" s="34" t="s">
        <v>0</v>
      </c>
      <c r="B33" s="35" t="s">
        <v>393</v>
      </c>
      <c r="C33" s="35" t="s">
        <v>1</v>
      </c>
      <c r="D33" s="35" t="s">
        <v>2</v>
      </c>
      <c r="E33" s="35" t="s">
        <v>435</v>
      </c>
      <c r="F33" s="36" t="s">
        <v>395</v>
      </c>
      <c r="G33" s="35" t="s">
        <v>4</v>
      </c>
      <c r="H33" s="37" t="s">
        <v>5</v>
      </c>
      <c r="I33" s="37" t="s">
        <v>6</v>
      </c>
      <c r="J33" s="37" t="s">
        <v>7</v>
      </c>
      <c r="K33" s="37" t="s">
        <v>8</v>
      </c>
      <c r="L33" s="37" t="s">
        <v>9</v>
      </c>
      <c r="M33" s="37" t="s">
        <v>10</v>
      </c>
      <c r="N33" s="37" t="s">
        <v>11</v>
      </c>
    </row>
    <row r="34" spans="1:15" ht="38.25" x14ac:dyDescent="0.25">
      <c r="A34" s="13" t="s">
        <v>250</v>
      </c>
      <c r="B34" s="12" t="s">
        <v>251</v>
      </c>
      <c r="C34" s="12" t="s">
        <v>252</v>
      </c>
      <c r="D34" s="14">
        <v>499586</v>
      </c>
      <c r="E34" s="15">
        <v>350000</v>
      </c>
      <c r="F34" s="16">
        <v>68.5</v>
      </c>
      <c r="G34" s="14">
        <v>14</v>
      </c>
      <c r="H34" s="14">
        <v>7.5</v>
      </c>
      <c r="I34" s="14">
        <v>6.5</v>
      </c>
      <c r="J34" s="14">
        <v>6.5</v>
      </c>
      <c r="K34" s="14">
        <v>6.5</v>
      </c>
      <c r="L34" s="14">
        <v>7.5</v>
      </c>
      <c r="M34" s="14">
        <v>13</v>
      </c>
      <c r="N34" s="14">
        <v>7</v>
      </c>
    </row>
    <row r="35" spans="1:15" x14ac:dyDescent="0.25">
      <c r="A35" s="13" t="s">
        <v>303</v>
      </c>
      <c r="B35" s="12" t="s">
        <v>304</v>
      </c>
      <c r="C35" s="12" t="s">
        <v>305</v>
      </c>
      <c r="D35" s="14">
        <v>801300</v>
      </c>
      <c r="E35" s="15">
        <v>350000</v>
      </c>
      <c r="F35" s="16">
        <v>60.5</v>
      </c>
      <c r="G35" s="14">
        <v>11</v>
      </c>
      <c r="H35" s="14">
        <v>4</v>
      </c>
      <c r="I35" s="14">
        <v>8.5</v>
      </c>
      <c r="J35" s="14">
        <v>6</v>
      </c>
      <c r="K35" s="14">
        <v>6.5</v>
      </c>
      <c r="L35" s="14">
        <v>7.5</v>
      </c>
      <c r="M35" s="14">
        <v>11.5</v>
      </c>
      <c r="N35" s="14">
        <v>5.5</v>
      </c>
    </row>
    <row r="36" spans="1:15" ht="15.75" thickBot="1" x14ac:dyDescent="0.3">
      <c r="A36" s="17" t="s">
        <v>331</v>
      </c>
      <c r="B36" s="18" t="s">
        <v>332</v>
      </c>
      <c r="C36" s="18" t="s">
        <v>247</v>
      </c>
      <c r="D36" s="23">
        <v>689000</v>
      </c>
      <c r="E36" s="47">
        <v>400000</v>
      </c>
      <c r="F36" s="24">
        <v>54.5</v>
      </c>
      <c r="G36" s="23">
        <v>10</v>
      </c>
      <c r="H36" s="23">
        <v>4</v>
      </c>
      <c r="I36" s="23">
        <v>7</v>
      </c>
      <c r="J36" s="23">
        <v>6</v>
      </c>
      <c r="K36" s="23">
        <v>7</v>
      </c>
      <c r="L36" s="23">
        <v>7</v>
      </c>
      <c r="M36" s="23">
        <v>12</v>
      </c>
      <c r="N36" s="23">
        <v>1.5</v>
      </c>
    </row>
    <row r="37" spans="1:15" ht="39" thickTop="1" x14ac:dyDescent="0.25">
      <c r="A37" s="29" t="s">
        <v>389</v>
      </c>
      <c r="B37" s="30" t="s">
        <v>390</v>
      </c>
      <c r="C37" s="30" t="s">
        <v>391</v>
      </c>
      <c r="D37" s="31">
        <v>5217102</v>
      </c>
      <c r="E37" s="32">
        <v>0</v>
      </c>
      <c r="F37" s="33">
        <v>32</v>
      </c>
      <c r="G37" s="31">
        <v>6.5</v>
      </c>
      <c r="H37" s="31">
        <v>2</v>
      </c>
      <c r="I37" s="31">
        <v>3</v>
      </c>
      <c r="J37" s="31">
        <v>4</v>
      </c>
      <c r="K37" s="31">
        <v>5</v>
      </c>
      <c r="L37" s="31">
        <v>3</v>
      </c>
      <c r="M37" s="31">
        <v>5.5</v>
      </c>
      <c r="N37" s="31">
        <v>3</v>
      </c>
    </row>
    <row r="38" spans="1:15" x14ac:dyDescent="0.25">
      <c r="B38" s="1"/>
      <c r="C38" s="1"/>
      <c r="D38" s="1"/>
      <c r="E38" s="1"/>
      <c r="F38" s="1"/>
      <c r="G38" s="1"/>
      <c r="I38" s="1"/>
      <c r="J38" s="1"/>
      <c r="K38" s="1"/>
      <c r="L38" s="1"/>
      <c r="M38" s="1"/>
      <c r="N38" s="1"/>
    </row>
    <row r="39" spans="1:15" ht="14.45" customHeight="1" x14ac:dyDescent="0.25">
      <c r="A39" s="10" t="s">
        <v>459</v>
      </c>
      <c r="B39" s="1"/>
      <c r="C39" s="1"/>
      <c r="D39" s="1"/>
      <c r="E39" s="1"/>
      <c r="F39" s="1"/>
      <c r="G39" s="78" t="s">
        <v>431</v>
      </c>
      <c r="H39" s="78"/>
      <c r="I39" s="78"/>
      <c r="J39" s="78"/>
      <c r="K39" s="78"/>
      <c r="L39" s="78"/>
      <c r="M39" s="78"/>
      <c r="N39" s="78"/>
    </row>
    <row r="40" spans="1:15" ht="25.5" x14ac:dyDescent="0.25">
      <c r="A40" s="34" t="s">
        <v>0</v>
      </c>
      <c r="B40" s="35" t="s">
        <v>393</v>
      </c>
      <c r="C40" s="35" t="s">
        <v>1</v>
      </c>
      <c r="D40" s="35" t="s">
        <v>2</v>
      </c>
      <c r="E40" s="35" t="s">
        <v>435</v>
      </c>
      <c r="F40" s="36" t="s">
        <v>395</v>
      </c>
      <c r="G40" s="35" t="s">
        <v>4</v>
      </c>
      <c r="H40" s="37" t="s">
        <v>5</v>
      </c>
      <c r="I40" s="37" t="s">
        <v>6</v>
      </c>
      <c r="J40" s="37" t="s">
        <v>7</v>
      </c>
      <c r="K40" s="37" t="s">
        <v>8</v>
      </c>
      <c r="L40" s="37" t="s">
        <v>9</v>
      </c>
      <c r="M40" s="37" t="s">
        <v>10</v>
      </c>
      <c r="N40" s="37" t="s">
        <v>11</v>
      </c>
    </row>
    <row r="41" spans="1:15" s="11" customFormat="1" ht="25.5" x14ac:dyDescent="0.25">
      <c r="A41" s="13" t="s">
        <v>109</v>
      </c>
      <c r="B41" s="12" t="s">
        <v>110</v>
      </c>
      <c r="C41" s="12" t="s">
        <v>111</v>
      </c>
      <c r="D41" s="14">
        <v>245500</v>
      </c>
      <c r="E41" s="15">
        <v>245500</v>
      </c>
      <c r="F41" s="16">
        <v>81.5</v>
      </c>
      <c r="G41" s="14">
        <v>17.5</v>
      </c>
      <c r="H41" s="14">
        <v>8</v>
      </c>
      <c r="I41" s="14">
        <v>8</v>
      </c>
      <c r="J41" s="14">
        <v>7</v>
      </c>
      <c r="K41" s="14">
        <v>7.5</v>
      </c>
      <c r="L41" s="14">
        <v>8.5</v>
      </c>
      <c r="M41" s="14">
        <v>17</v>
      </c>
      <c r="N41" s="14">
        <v>8</v>
      </c>
      <c r="O41"/>
    </row>
    <row r="42" spans="1:15" s="11" customFormat="1" ht="25.5" x14ac:dyDescent="0.25">
      <c r="A42" s="13" t="s">
        <v>118</v>
      </c>
      <c r="B42" s="12" t="s">
        <v>119</v>
      </c>
      <c r="C42" s="12" t="s">
        <v>120</v>
      </c>
      <c r="D42" s="14">
        <v>479000</v>
      </c>
      <c r="E42" s="15">
        <v>479000</v>
      </c>
      <c r="F42" s="16">
        <v>81</v>
      </c>
      <c r="G42" s="14">
        <v>16.5</v>
      </c>
      <c r="H42" s="14">
        <v>8</v>
      </c>
      <c r="I42" s="14">
        <v>8</v>
      </c>
      <c r="J42" s="14">
        <v>8</v>
      </c>
      <c r="K42" s="14">
        <v>9</v>
      </c>
      <c r="L42" s="14">
        <v>9</v>
      </c>
      <c r="M42" s="14">
        <v>16</v>
      </c>
      <c r="N42" s="14">
        <v>6.5</v>
      </c>
      <c r="O42"/>
    </row>
    <row r="43" spans="1:15" s="11" customFormat="1" ht="25.5" x14ac:dyDescent="0.25">
      <c r="A43" s="13" t="s">
        <v>132</v>
      </c>
      <c r="B43" s="12" t="s">
        <v>133</v>
      </c>
      <c r="C43" s="12" t="s">
        <v>114</v>
      </c>
      <c r="D43" s="14">
        <v>540000</v>
      </c>
      <c r="E43" s="15">
        <v>540000</v>
      </c>
      <c r="F43" s="16">
        <v>78.5</v>
      </c>
      <c r="G43" s="14">
        <v>16</v>
      </c>
      <c r="H43" s="14">
        <v>7.5</v>
      </c>
      <c r="I43" s="14">
        <v>7.5</v>
      </c>
      <c r="J43" s="14">
        <v>7.5</v>
      </c>
      <c r="K43" s="14">
        <v>7.5</v>
      </c>
      <c r="L43" s="14">
        <v>9.5</v>
      </c>
      <c r="M43" s="14">
        <v>15.5</v>
      </c>
      <c r="N43" s="14">
        <v>7.5</v>
      </c>
      <c r="O43"/>
    </row>
    <row r="44" spans="1:15" s="11" customFormat="1" ht="26.25" thickBot="1" x14ac:dyDescent="0.3">
      <c r="A44" s="17" t="s">
        <v>134</v>
      </c>
      <c r="B44" s="18" t="s">
        <v>135</v>
      </c>
      <c r="C44" s="18" t="s">
        <v>136</v>
      </c>
      <c r="D44" s="23">
        <v>695000</v>
      </c>
      <c r="E44" s="47">
        <v>695000</v>
      </c>
      <c r="F44" s="24">
        <v>78.5</v>
      </c>
      <c r="G44" s="23">
        <v>16.5</v>
      </c>
      <c r="H44" s="23">
        <v>8.5</v>
      </c>
      <c r="I44" s="23">
        <v>7.5</v>
      </c>
      <c r="J44" s="23">
        <v>7.5</v>
      </c>
      <c r="K44" s="23">
        <v>8</v>
      </c>
      <c r="L44" s="23">
        <v>8</v>
      </c>
      <c r="M44" s="23">
        <v>16</v>
      </c>
      <c r="N44" s="23">
        <v>6.5</v>
      </c>
      <c r="O44"/>
    </row>
    <row r="45" spans="1:15" s="11" customFormat="1" ht="15.75" thickTop="1" x14ac:dyDescent="0.25">
      <c r="A45" s="29" t="s">
        <v>357</v>
      </c>
      <c r="B45" s="30" t="s">
        <v>358</v>
      </c>
      <c r="C45" s="30" t="s">
        <v>359</v>
      </c>
      <c r="D45" s="31">
        <v>656700</v>
      </c>
      <c r="E45" s="32">
        <v>0</v>
      </c>
      <c r="F45" s="33">
        <v>48</v>
      </c>
      <c r="G45" s="31">
        <v>6.5</v>
      </c>
      <c r="H45" s="31">
        <v>5</v>
      </c>
      <c r="I45" s="31">
        <v>5</v>
      </c>
      <c r="J45" s="31">
        <v>6</v>
      </c>
      <c r="K45" s="31">
        <v>4.5</v>
      </c>
      <c r="L45" s="31">
        <v>5.5</v>
      </c>
      <c r="M45" s="31">
        <v>10</v>
      </c>
      <c r="N45" s="31">
        <v>5.5</v>
      </c>
      <c r="O45"/>
    </row>
    <row r="46" spans="1:15" x14ac:dyDescent="0.25">
      <c r="B46" s="1"/>
      <c r="C46" s="1"/>
      <c r="D46" s="1"/>
      <c r="E46" s="1"/>
      <c r="F46" s="1"/>
      <c r="G46" s="1"/>
      <c r="I46" s="1"/>
      <c r="J46" s="1"/>
      <c r="K46" s="1"/>
      <c r="L46" s="1"/>
      <c r="M46" s="1"/>
      <c r="N46" s="1"/>
    </row>
    <row r="47" spans="1:15" ht="14.45" customHeight="1" x14ac:dyDescent="0.25">
      <c r="A47" s="10" t="s">
        <v>460</v>
      </c>
      <c r="B47" s="1"/>
      <c r="C47" s="1"/>
      <c r="D47" s="1"/>
      <c r="E47" s="1"/>
      <c r="F47" s="1"/>
      <c r="G47" s="78" t="s">
        <v>431</v>
      </c>
      <c r="H47" s="78"/>
      <c r="I47" s="78"/>
      <c r="J47" s="78"/>
      <c r="K47" s="78"/>
      <c r="L47" s="78"/>
      <c r="M47" s="78"/>
      <c r="N47" s="78"/>
    </row>
    <row r="48" spans="1:15" ht="25.5" x14ac:dyDescent="0.25">
      <c r="A48" s="34" t="s">
        <v>0</v>
      </c>
      <c r="B48" s="35" t="s">
        <v>393</v>
      </c>
      <c r="C48" s="35" t="s">
        <v>1</v>
      </c>
      <c r="D48" s="35" t="s">
        <v>2</v>
      </c>
      <c r="E48" s="35" t="s">
        <v>3</v>
      </c>
      <c r="F48" s="36" t="s">
        <v>395</v>
      </c>
      <c r="G48" s="35" t="s">
        <v>4</v>
      </c>
      <c r="H48" s="37" t="s">
        <v>5</v>
      </c>
      <c r="I48" s="37" t="s">
        <v>6</v>
      </c>
      <c r="J48" s="37" t="s">
        <v>7</v>
      </c>
      <c r="K48" s="37" t="s">
        <v>8</v>
      </c>
      <c r="L48" s="37" t="s">
        <v>9</v>
      </c>
      <c r="M48" s="37" t="s">
        <v>10</v>
      </c>
      <c r="N48" s="37" t="s">
        <v>11</v>
      </c>
    </row>
    <row r="49" spans="1:15" s="11" customFormat="1" x14ac:dyDescent="0.25">
      <c r="A49" s="13" t="s">
        <v>106</v>
      </c>
      <c r="B49" s="12" t="s">
        <v>107</v>
      </c>
      <c r="C49" s="12" t="s">
        <v>108</v>
      </c>
      <c r="D49" s="14">
        <v>1800000</v>
      </c>
      <c r="E49" s="15">
        <v>1500000</v>
      </c>
      <c r="F49" s="16">
        <f t="shared" ref="F49" si="0">SUM(G49:N49)</f>
        <v>81.5</v>
      </c>
      <c r="G49" s="14">
        <v>17.5</v>
      </c>
      <c r="H49" s="14">
        <v>9</v>
      </c>
      <c r="I49" s="14">
        <v>8.5</v>
      </c>
      <c r="J49" s="14">
        <v>8</v>
      </c>
      <c r="K49" s="14">
        <v>9</v>
      </c>
      <c r="L49" s="14">
        <v>8.5</v>
      </c>
      <c r="M49" s="14">
        <v>12.5</v>
      </c>
      <c r="N49" s="14">
        <v>8.5</v>
      </c>
      <c r="O49"/>
    </row>
    <row r="50" spans="1:15" x14ac:dyDescent="0.25">
      <c r="B50" s="1"/>
      <c r="C50" s="1"/>
      <c r="D50" s="1"/>
      <c r="E50" s="1"/>
      <c r="F50" s="1"/>
      <c r="G50" s="1"/>
      <c r="I50" s="1"/>
      <c r="J50" s="1"/>
      <c r="K50" s="1"/>
      <c r="L50" s="1"/>
      <c r="M50" s="1"/>
      <c r="N50" s="1"/>
    </row>
    <row r="51" spans="1:15" x14ac:dyDescent="0.25">
      <c r="B51" s="1"/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</row>
    <row r="52" spans="1:15" x14ac:dyDescent="0.25">
      <c r="B52" s="1"/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</row>
    <row r="53" spans="1:15" x14ac:dyDescent="0.25">
      <c r="B53" s="1"/>
      <c r="C53" s="1"/>
      <c r="D53" s="1"/>
      <c r="E53" s="1"/>
      <c r="F53" s="1"/>
      <c r="G53" s="1"/>
      <c r="I53" s="1"/>
      <c r="J53" s="1"/>
      <c r="K53" s="1"/>
      <c r="L53" s="1"/>
      <c r="M53" s="1"/>
      <c r="N53" s="1"/>
    </row>
    <row r="54" spans="1:15" x14ac:dyDescent="0.25">
      <c r="B54" s="1"/>
      <c r="C54" s="1"/>
      <c r="D54" s="1"/>
      <c r="E54" s="1"/>
      <c r="F54" s="1"/>
      <c r="G54" s="1"/>
      <c r="I54" s="1"/>
      <c r="J54" s="1"/>
      <c r="K54" s="1"/>
      <c r="L54" s="1"/>
      <c r="M54" s="1"/>
      <c r="N54" s="1"/>
    </row>
    <row r="55" spans="1:15" x14ac:dyDescent="0.25">
      <c r="B55" s="1"/>
      <c r="C55" s="1"/>
      <c r="D55" s="1"/>
      <c r="E55" s="1"/>
      <c r="F55" s="1"/>
      <c r="G55" s="1"/>
      <c r="I55" s="1"/>
      <c r="J55" s="1"/>
      <c r="K55" s="1"/>
      <c r="L55" s="1"/>
      <c r="M55" s="1"/>
      <c r="N55" s="1"/>
    </row>
    <row r="56" spans="1:15" x14ac:dyDescent="0.25">
      <c r="B56" s="1"/>
      <c r="C56" s="1"/>
      <c r="D56" s="1"/>
      <c r="E56" s="1"/>
      <c r="F56" s="1"/>
      <c r="G56" s="1"/>
      <c r="I56" s="1"/>
      <c r="J56" s="1"/>
      <c r="K56" s="1"/>
      <c r="L56" s="1"/>
      <c r="M56" s="1"/>
      <c r="N56" s="1"/>
    </row>
    <row r="57" spans="1:15" x14ac:dyDescent="0.25">
      <c r="B57" s="1"/>
      <c r="C57" s="1"/>
      <c r="D57" s="1"/>
      <c r="E57" s="1"/>
      <c r="F57" s="1"/>
      <c r="G57" s="1"/>
      <c r="I57" s="1"/>
      <c r="J57" s="1"/>
      <c r="K57" s="1"/>
      <c r="L57" s="1"/>
      <c r="M57" s="1"/>
      <c r="N57" s="1"/>
    </row>
    <row r="58" spans="1:15" x14ac:dyDescent="0.25">
      <c r="B58" s="1"/>
      <c r="C58" s="1"/>
      <c r="D58" s="1"/>
      <c r="E58" s="1"/>
      <c r="F58" s="1"/>
      <c r="G58" s="1"/>
      <c r="I58" s="1"/>
      <c r="J58" s="1"/>
      <c r="K58" s="1"/>
      <c r="L58" s="1"/>
      <c r="M58" s="1"/>
      <c r="N58" s="1"/>
    </row>
    <row r="59" spans="1:15" x14ac:dyDescent="0.25">
      <c r="B59" s="1"/>
      <c r="C59" s="1"/>
      <c r="D59" s="1"/>
      <c r="E59" s="1"/>
      <c r="F59" s="1"/>
      <c r="G59" s="1"/>
      <c r="I59" s="1"/>
      <c r="J59" s="1"/>
      <c r="K59" s="1"/>
      <c r="L59" s="1"/>
      <c r="M59" s="1"/>
      <c r="N59" s="1"/>
    </row>
    <row r="60" spans="1:15" x14ac:dyDescent="0.25">
      <c r="B60" s="1"/>
      <c r="C60" s="1"/>
      <c r="D60" s="1"/>
      <c r="E60" s="1"/>
      <c r="F60" s="1"/>
      <c r="G60" s="1"/>
      <c r="I60" s="1"/>
      <c r="J60" s="1"/>
      <c r="K60" s="1"/>
      <c r="L60" s="1"/>
      <c r="M60" s="1"/>
      <c r="N60" s="1"/>
    </row>
    <row r="61" spans="1:15" s="11" customFormat="1" x14ac:dyDescent="0.25">
      <c r="O61"/>
    </row>
    <row r="62" spans="1:15" x14ac:dyDescent="0.25">
      <c r="B62" s="1"/>
      <c r="C62" s="1"/>
      <c r="D62" s="1"/>
      <c r="E62" s="1"/>
      <c r="F62" s="1"/>
      <c r="G62" s="1"/>
      <c r="I62" s="1"/>
      <c r="J62" s="1"/>
      <c r="K62" s="1"/>
      <c r="L62" s="1"/>
      <c r="M62" s="1"/>
      <c r="N62" s="1"/>
    </row>
    <row r="63" spans="1:15" x14ac:dyDescent="0.25">
      <c r="B63" s="1"/>
      <c r="C63" s="1"/>
      <c r="D63" s="1"/>
      <c r="E63" s="1"/>
      <c r="F63" s="1"/>
      <c r="G63" s="1"/>
      <c r="I63" s="1"/>
      <c r="J63" s="1"/>
      <c r="K63" s="1"/>
      <c r="L63" s="1"/>
      <c r="M63" s="1"/>
      <c r="N63" s="1"/>
    </row>
    <row r="64" spans="1:15" x14ac:dyDescent="0.25">
      <c r="B64" s="1"/>
      <c r="C64" s="1"/>
      <c r="D64" s="1"/>
      <c r="E64" s="1"/>
      <c r="F64" s="1"/>
      <c r="G64" s="1"/>
      <c r="I64" s="1"/>
      <c r="J64" s="1"/>
      <c r="K64" s="1"/>
      <c r="L64" s="1"/>
      <c r="M64" s="1"/>
      <c r="N64" s="1"/>
    </row>
    <row r="65" spans="2:14" x14ac:dyDescent="0.25">
      <c r="B65" s="1"/>
      <c r="C65" s="1"/>
      <c r="D65" s="1"/>
      <c r="E65" s="1"/>
      <c r="F65" s="1"/>
      <c r="G65" s="1"/>
      <c r="I65" s="1"/>
      <c r="J65" s="1"/>
      <c r="K65" s="1"/>
      <c r="L65" s="1"/>
      <c r="M65" s="1"/>
      <c r="N65" s="1"/>
    </row>
    <row r="66" spans="2:14" x14ac:dyDescent="0.25">
      <c r="B66" s="1"/>
      <c r="C66" s="1"/>
      <c r="D66" s="1"/>
      <c r="E66" s="1"/>
      <c r="F66" s="1"/>
      <c r="G66" s="1"/>
      <c r="I66" s="1"/>
      <c r="J66" s="1"/>
      <c r="K66" s="1"/>
      <c r="L66" s="1"/>
      <c r="M66" s="1"/>
      <c r="N66" s="1"/>
    </row>
    <row r="67" spans="2:14" x14ac:dyDescent="0.25">
      <c r="B67" s="1"/>
      <c r="C67" s="1"/>
      <c r="D67" s="1"/>
      <c r="E67" s="1"/>
      <c r="F67" s="1"/>
      <c r="G67" s="1"/>
      <c r="I67" s="1"/>
      <c r="J67" s="1"/>
      <c r="K67" s="1"/>
      <c r="L67" s="1"/>
      <c r="M67" s="1"/>
      <c r="N67" s="1"/>
    </row>
    <row r="68" spans="2:14" x14ac:dyDescent="0.25">
      <c r="B68" s="1"/>
      <c r="C68" s="1"/>
      <c r="D68" s="1"/>
      <c r="E68" s="1"/>
      <c r="F68" s="1"/>
      <c r="G68" s="1"/>
      <c r="I68" s="1"/>
      <c r="J68" s="1"/>
      <c r="K68" s="1"/>
      <c r="L68" s="1"/>
      <c r="M68" s="1"/>
      <c r="N68" s="1"/>
    </row>
    <row r="69" spans="2:14" x14ac:dyDescent="0.25">
      <c r="B69" s="1"/>
      <c r="C69" s="1"/>
      <c r="D69" s="1"/>
      <c r="E69" s="1"/>
      <c r="F69" s="1"/>
      <c r="G69" s="1"/>
      <c r="I69" s="1"/>
      <c r="J69" s="1"/>
      <c r="K69" s="1"/>
      <c r="L69" s="1"/>
      <c r="M69" s="1"/>
      <c r="N69" s="1"/>
    </row>
    <row r="70" spans="2:14" x14ac:dyDescent="0.25">
      <c r="B70" s="1"/>
      <c r="C70" s="1"/>
      <c r="D70" s="1"/>
      <c r="E70" s="1"/>
      <c r="F70" s="1"/>
      <c r="G70" s="1"/>
      <c r="I70" s="1"/>
      <c r="J70" s="1"/>
      <c r="K70" s="1"/>
      <c r="L70" s="1"/>
      <c r="M70" s="1"/>
      <c r="N70" s="1"/>
    </row>
    <row r="71" spans="2:14" x14ac:dyDescent="0.25">
      <c r="B71" s="1"/>
      <c r="C71" s="1"/>
      <c r="D71" s="1"/>
      <c r="E71" s="1"/>
      <c r="F71" s="1"/>
      <c r="G71" s="1"/>
      <c r="I71" s="1"/>
      <c r="J71" s="1"/>
      <c r="K71" s="1"/>
      <c r="L71" s="1"/>
      <c r="M71" s="1"/>
      <c r="N71" s="1"/>
    </row>
    <row r="72" spans="2:14" x14ac:dyDescent="0.25">
      <c r="B72" s="1"/>
      <c r="C72" s="1"/>
      <c r="D72" s="1"/>
      <c r="E72" s="1"/>
      <c r="F72" s="1"/>
      <c r="G72" s="1"/>
      <c r="I72" s="1"/>
      <c r="J72" s="1"/>
      <c r="K72" s="1"/>
      <c r="L72" s="1"/>
      <c r="M72" s="1"/>
      <c r="N72" s="1"/>
    </row>
    <row r="73" spans="2:14" x14ac:dyDescent="0.25">
      <c r="B73" s="1"/>
      <c r="C73" s="1"/>
      <c r="D73" s="1"/>
      <c r="E73" s="1"/>
      <c r="F73" s="1"/>
      <c r="G73" s="1"/>
      <c r="I73" s="1"/>
      <c r="J73" s="1"/>
      <c r="K73" s="1"/>
      <c r="L73" s="1"/>
      <c r="M73" s="1"/>
      <c r="N73" s="1"/>
    </row>
    <row r="74" spans="2:14" x14ac:dyDescent="0.25">
      <c r="B74" s="1"/>
      <c r="C74" s="1"/>
      <c r="D74" s="1"/>
      <c r="E74" s="1"/>
      <c r="F74" s="1"/>
      <c r="G74" s="1"/>
      <c r="I74" s="1"/>
      <c r="J74" s="1"/>
      <c r="K74" s="1"/>
      <c r="L74" s="1"/>
      <c r="M74" s="1"/>
      <c r="N74" s="1"/>
    </row>
    <row r="75" spans="2:14" x14ac:dyDescent="0.25">
      <c r="B75" s="1"/>
      <c r="C75" s="1"/>
      <c r="D75" s="1"/>
      <c r="E75" s="1"/>
      <c r="F75" s="1"/>
      <c r="G75" s="1"/>
      <c r="I75" s="1"/>
      <c r="J75" s="1"/>
      <c r="K75" s="1"/>
      <c r="L75" s="1"/>
      <c r="M75" s="1"/>
      <c r="N75" s="1"/>
    </row>
    <row r="76" spans="2:14" x14ac:dyDescent="0.25">
      <c r="B76" s="1"/>
      <c r="C76" s="1"/>
      <c r="D76" s="1"/>
      <c r="E76" s="1"/>
      <c r="F76" s="1"/>
      <c r="G76" s="1"/>
      <c r="I76" s="1"/>
      <c r="J76" s="1"/>
      <c r="K76" s="1"/>
      <c r="L76" s="1"/>
      <c r="M76" s="1"/>
      <c r="N76" s="1"/>
    </row>
    <row r="77" spans="2:14" x14ac:dyDescent="0.25">
      <c r="B77" s="1"/>
      <c r="C77" s="1"/>
      <c r="D77" s="1"/>
      <c r="E77" s="1"/>
      <c r="F77" s="1"/>
      <c r="G77" s="1"/>
      <c r="I77" s="1"/>
      <c r="J77" s="1"/>
      <c r="K77" s="1"/>
      <c r="L77" s="1"/>
      <c r="M77" s="1"/>
      <c r="N77" s="1"/>
    </row>
  </sheetData>
  <mergeCells count="6">
    <mergeCell ref="A3:B3"/>
    <mergeCell ref="G47:N47"/>
    <mergeCell ref="G32:N32"/>
    <mergeCell ref="G39:N39"/>
    <mergeCell ref="G21:N21"/>
    <mergeCell ref="G5:N5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>&amp;LSeznam všech projektů&amp;RNPO výzva č. 4/2022 Rozvoj kompetencí pracovníků KKS: projekty mezinárodní umělecké a odborné spolupráce v ČR</oddHeader>
    <oddFooter>&amp;C&amp;P</oddFoot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1EE43-0D05-4251-B985-B92825EAF264}">
  <dimension ref="A1:O57"/>
  <sheetViews>
    <sheetView showGridLines="0" zoomScale="90" zoomScaleNormal="90" workbookViewId="0">
      <selection activeCell="A4" sqref="A4"/>
    </sheetView>
  </sheetViews>
  <sheetFormatPr defaultColWidth="8.7109375" defaultRowHeight="15" x14ac:dyDescent="0.25"/>
  <cols>
    <col min="1" max="1" width="11.140625" style="1" customWidth="1"/>
    <col min="2" max="2" width="35.85546875" style="2" customWidth="1"/>
    <col min="3" max="3" width="28.7109375" style="2" customWidth="1"/>
    <col min="4" max="4" width="12.28515625" style="2" customWidth="1"/>
    <col min="5" max="5" width="12" style="2" customWidth="1"/>
    <col min="6" max="6" width="10.85546875" style="2" customWidth="1"/>
    <col min="7" max="7" width="5.140625" style="3" customWidth="1"/>
    <col min="8" max="8" width="5.140625" style="1" customWidth="1"/>
    <col min="9" max="14" width="5.140625" style="10" customWidth="1"/>
    <col min="15" max="15" width="5.42578125" style="10" bestFit="1" customWidth="1"/>
    <col min="16" max="16384" width="8.7109375" style="1"/>
  </cols>
  <sheetData>
    <row r="1" spans="1:15" x14ac:dyDescent="0.25">
      <c r="B1" s="1"/>
      <c r="C1" s="1"/>
      <c r="D1" s="1"/>
      <c r="E1" s="1"/>
      <c r="F1" s="1"/>
      <c r="G1" s="5"/>
      <c r="H1" s="6"/>
      <c r="I1" s="7"/>
      <c r="J1" s="7"/>
      <c r="K1" s="7"/>
      <c r="L1" s="7"/>
      <c r="M1" s="7"/>
      <c r="N1" s="7"/>
      <c r="O1" s="7"/>
    </row>
    <row r="2" spans="1:15" x14ac:dyDescent="0.25">
      <c r="A2" s="48" t="s">
        <v>396</v>
      </c>
      <c r="B2" s="4"/>
      <c r="C2" s="1"/>
      <c r="D2" s="1"/>
      <c r="E2" s="1"/>
      <c r="F2" s="1"/>
      <c r="G2" s="5"/>
      <c r="H2" s="6"/>
      <c r="I2" s="7"/>
      <c r="J2" s="7"/>
      <c r="K2" s="7"/>
      <c r="L2" s="7"/>
      <c r="M2" s="7"/>
      <c r="N2" s="7"/>
      <c r="O2"/>
    </row>
    <row r="3" spans="1:15" x14ac:dyDescent="0.25">
      <c r="A3" s="77" t="s">
        <v>430</v>
      </c>
      <c r="B3" s="77"/>
      <c r="C3" s="1"/>
      <c r="D3" s="1"/>
      <c r="E3" s="1"/>
      <c r="F3" s="1"/>
      <c r="G3" s="5"/>
      <c r="H3" s="6"/>
      <c r="I3" s="7"/>
      <c r="J3" s="1"/>
      <c r="K3" s="1"/>
      <c r="L3" s="1"/>
      <c r="M3" s="1"/>
      <c r="N3" s="1"/>
      <c r="O3"/>
    </row>
    <row r="4" spans="1:15" x14ac:dyDescent="0.25">
      <c r="A4" s="76"/>
      <c r="B4" s="76"/>
      <c r="C4" s="1"/>
      <c r="D4" s="1"/>
      <c r="E4" s="1"/>
      <c r="F4" s="1"/>
      <c r="G4" s="5"/>
      <c r="H4" s="6"/>
      <c r="I4" s="7"/>
      <c r="J4" s="1"/>
      <c r="K4" s="1"/>
      <c r="L4" s="1"/>
      <c r="M4" s="1"/>
      <c r="N4" s="1"/>
      <c r="O4"/>
    </row>
    <row r="5" spans="1:15" x14ac:dyDescent="0.25">
      <c r="A5" s="10"/>
      <c r="B5" s="1"/>
      <c r="C5" s="1"/>
      <c r="D5" s="1"/>
      <c r="E5" s="49" t="s">
        <v>394</v>
      </c>
      <c r="F5" s="49"/>
      <c r="G5" s="79" t="s">
        <v>431</v>
      </c>
      <c r="H5" s="80"/>
      <c r="I5" s="80"/>
      <c r="J5" s="80"/>
      <c r="K5" s="80"/>
      <c r="L5" s="80"/>
      <c r="M5" s="80"/>
      <c r="N5" s="81"/>
      <c r="O5" s="7"/>
    </row>
    <row r="6" spans="1:15" s="11" customFormat="1" ht="25.5" x14ac:dyDescent="0.25">
      <c r="A6" s="34" t="s">
        <v>0</v>
      </c>
      <c r="B6" s="35" t="s">
        <v>393</v>
      </c>
      <c r="C6" s="35" t="s">
        <v>1</v>
      </c>
      <c r="D6" s="35" t="s">
        <v>2</v>
      </c>
      <c r="E6" s="35" t="s">
        <v>435</v>
      </c>
      <c r="F6" s="36" t="s">
        <v>395</v>
      </c>
      <c r="G6" s="35" t="s">
        <v>4</v>
      </c>
      <c r="H6" s="37" t="s">
        <v>5</v>
      </c>
      <c r="I6" s="37" t="s">
        <v>6</v>
      </c>
      <c r="J6" s="37" t="s">
        <v>7</v>
      </c>
      <c r="K6" s="37" t="s">
        <v>8</v>
      </c>
      <c r="L6" s="37" t="s">
        <v>9</v>
      </c>
      <c r="M6" s="37" t="s">
        <v>10</v>
      </c>
      <c r="N6" s="37" t="s">
        <v>11</v>
      </c>
    </row>
    <row r="7" spans="1:15" ht="25.5" x14ac:dyDescent="0.25">
      <c r="A7" s="13" t="s">
        <v>79</v>
      </c>
      <c r="B7" s="12" t="s">
        <v>80</v>
      </c>
      <c r="C7" s="12" t="s">
        <v>53</v>
      </c>
      <c r="D7" s="14">
        <v>2948625.01</v>
      </c>
      <c r="E7" s="15">
        <v>2948625</v>
      </c>
      <c r="F7" s="16">
        <f>SUM(G7:N7)</f>
        <v>84.5</v>
      </c>
      <c r="G7" s="14">
        <v>15</v>
      </c>
      <c r="H7" s="14">
        <v>8.5</v>
      </c>
      <c r="I7" s="14">
        <v>9</v>
      </c>
      <c r="J7" s="14">
        <v>9.5</v>
      </c>
      <c r="K7" s="14">
        <v>8.5</v>
      </c>
      <c r="L7" s="14">
        <v>9.5</v>
      </c>
      <c r="M7" s="14">
        <v>17</v>
      </c>
      <c r="N7" s="14">
        <v>7.5</v>
      </c>
      <c r="O7" s="1"/>
    </row>
    <row r="9" spans="1:15" x14ac:dyDescent="0.25">
      <c r="B9" s="1"/>
      <c r="C9" s="1"/>
      <c r="D9" s="1"/>
      <c r="E9" s="1"/>
      <c r="F9" s="1"/>
      <c r="G9" s="1"/>
      <c r="I9" s="1"/>
      <c r="J9" s="1"/>
      <c r="K9" s="1"/>
      <c r="L9" s="1"/>
      <c r="M9" s="1"/>
      <c r="N9" s="1"/>
      <c r="O9" s="1"/>
    </row>
    <row r="10" spans="1:15" s="11" customFormat="1" x14ac:dyDescent="0.25">
      <c r="B10" s="9"/>
    </row>
    <row r="11" spans="1:15" x14ac:dyDescent="0.25">
      <c r="B11" s="1"/>
      <c r="C11" s="1"/>
      <c r="D11" s="1"/>
      <c r="E11" s="1"/>
      <c r="F11" s="1"/>
      <c r="G11" s="1"/>
      <c r="I11" s="1"/>
      <c r="J11" s="1"/>
      <c r="K11" s="1"/>
      <c r="L11" s="1"/>
      <c r="M11" s="1"/>
      <c r="N11" s="1"/>
      <c r="O11" s="1"/>
    </row>
    <row r="12" spans="1:15" x14ac:dyDescent="0.25">
      <c r="B12" s="1"/>
      <c r="C12" s="1"/>
      <c r="D12" s="1"/>
      <c r="E12" s="1"/>
      <c r="F12" s="1"/>
      <c r="G12" s="1"/>
      <c r="I12" s="1"/>
      <c r="J12" s="1"/>
      <c r="K12" s="1"/>
      <c r="L12" s="1"/>
      <c r="M12" s="1"/>
      <c r="N12" s="1"/>
      <c r="O12" s="1"/>
    </row>
    <row r="13" spans="1:15" x14ac:dyDescent="0.25">
      <c r="B13" s="1"/>
      <c r="C13" s="1"/>
      <c r="D13" s="1"/>
      <c r="E13" s="1"/>
      <c r="F13" s="1"/>
      <c r="G13" s="1"/>
      <c r="I13" s="1"/>
      <c r="J13" s="1"/>
      <c r="K13" s="1"/>
      <c r="L13" s="1"/>
      <c r="M13" s="1"/>
      <c r="N13" s="1"/>
      <c r="O13" s="1"/>
    </row>
    <row r="14" spans="1:15" x14ac:dyDescent="0.25">
      <c r="B14" s="1"/>
      <c r="C14" s="1"/>
      <c r="D14" s="1"/>
      <c r="E14" s="1"/>
      <c r="F14" s="1"/>
      <c r="G14" s="1"/>
      <c r="I14" s="1"/>
      <c r="J14" s="1"/>
      <c r="K14" s="1"/>
      <c r="L14" s="1"/>
      <c r="M14" s="1"/>
      <c r="N14" s="1"/>
      <c r="O14" s="1"/>
    </row>
    <row r="15" spans="1:15" x14ac:dyDescent="0.25">
      <c r="B15" s="1"/>
      <c r="C15" s="1"/>
      <c r="D15" s="1"/>
      <c r="E15" s="1"/>
      <c r="F15" s="1"/>
      <c r="G15" s="1"/>
      <c r="I15" s="1"/>
      <c r="J15" s="1"/>
      <c r="K15" s="1"/>
      <c r="L15" s="1"/>
      <c r="M15" s="1"/>
      <c r="N15" s="1"/>
      <c r="O15" s="1"/>
    </row>
    <row r="16" spans="1:15" x14ac:dyDescent="0.25">
      <c r="B16" s="1"/>
      <c r="C16" s="1"/>
      <c r="D16" s="1"/>
      <c r="E16" s="1"/>
      <c r="F16" s="1"/>
      <c r="G16" s="1"/>
      <c r="I16" s="1"/>
      <c r="J16" s="1"/>
      <c r="K16" s="1"/>
      <c r="L16" s="1"/>
      <c r="M16" s="1"/>
      <c r="N16" s="1"/>
      <c r="O16" s="1"/>
    </row>
    <row r="17" spans="2:15" x14ac:dyDescent="0.25">
      <c r="B17" s="1"/>
      <c r="C17" s="1"/>
      <c r="D17" s="1"/>
      <c r="E17" s="1"/>
      <c r="F17" s="1"/>
      <c r="G17" s="1"/>
      <c r="I17" s="1"/>
      <c r="J17" s="1"/>
      <c r="K17" s="1"/>
      <c r="L17" s="1"/>
      <c r="M17" s="1"/>
      <c r="N17" s="1"/>
      <c r="O17" s="1"/>
    </row>
    <row r="18" spans="2:15" x14ac:dyDescent="0.25">
      <c r="B18" s="1"/>
      <c r="C18" s="1"/>
      <c r="D18" s="1"/>
      <c r="E18" s="1"/>
      <c r="F18" s="1"/>
      <c r="G18" s="1"/>
      <c r="I18" s="1"/>
      <c r="J18" s="1"/>
      <c r="K18" s="1"/>
      <c r="L18" s="1"/>
      <c r="M18" s="1"/>
      <c r="N18" s="1"/>
      <c r="O18" s="1"/>
    </row>
    <row r="19" spans="2:15" x14ac:dyDescent="0.25">
      <c r="B19" s="1"/>
      <c r="C19" s="1"/>
      <c r="D19" s="1"/>
      <c r="E19" s="1"/>
      <c r="F19" s="1"/>
      <c r="G19" s="1"/>
      <c r="I19" s="1"/>
      <c r="J19" s="1"/>
      <c r="K19" s="1"/>
      <c r="L19" s="1"/>
      <c r="M19" s="1"/>
      <c r="N19" s="1"/>
      <c r="O19" s="1"/>
    </row>
    <row r="20" spans="2:15" x14ac:dyDescent="0.25">
      <c r="B20" s="1"/>
      <c r="C20" s="1"/>
      <c r="D20" s="1"/>
      <c r="E20" s="1"/>
      <c r="F20" s="1"/>
      <c r="G20" s="1"/>
      <c r="I20" s="1"/>
      <c r="J20" s="1"/>
      <c r="K20" s="1"/>
      <c r="L20" s="1"/>
      <c r="M20" s="1"/>
      <c r="N20" s="1"/>
      <c r="O20" s="1"/>
    </row>
    <row r="21" spans="2:15" s="11" customFormat="1" ht="12.75" x14ac:dyDescent="0.25"/>
    <row r="22" spans="2:15" x14ac:dyDescent="0.25">
      <c r="B22" s="1"/>
      <c r="C22" s="1"/>
      <c r="D22" s="1"/>
      <c r="E22" s="1"/>
      <c r="F22" s="1"/>
      <c r="G22" s="1"/>
      <c r="I22" s="1"/>
      <c r="J22" s="1"/>
      <c r="K22" s="1"/>
      <c r="L22" s="1"/>
      <c r="M22" s="1"/>
      <c r="N22" s="1"/>
      <c r="O22" s="1"/>
    </row>
    <row r="23" spans="2:15" x14ac:dyDescent="0.25">
      <c r="B23" s="1"/>
      <c r="C23" s="1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</row>
    <row r="24" spans="2:15" x14ac:dyDescent="0.25">
      <c r="B24" s="1"/>
      <c r="C24" s="1"/>
      <c r="D24" s="1"/>
      <c r="E24" s="1"/>
      <c r="F24" s="1"/>
      <c r="G24" s="1"/>
      <c r="I24" s="1"/>
      <c r="J24" s="1"/>
      <c r="K24" s="1"/>
      <c r="L24" s="1"/>
      <c r="M24" s="1"/>
      <c r="N24" s="1"/>
      <c r="O24" s="1"/>
    </row>
    <row r="25" spans="2:15" x14ac:dyDescent="0.25">
      <c r="B25" s="1"/>
      <c r="C25" s="1"/>
      <c r="D25" s="1"/>
      <c r="E25" s="1"/>
      <c r="F25" s="1"/>
      <c r="G25" s="1"/>
      <c r="I25" s="1"/>
      <c r="J25" s="1"/>
      <c r="K25" s="1"/>
      <c r="L25" s="1"/>
      <c r="M25" s="1"/>
      <c r="N25" s="1"/>
      <c r="O25" s="1"/>
    </row>
    <row r="26" spans="2:15" s="11" customFormat="1" ht="12.75" x14ac:dyDescent="0.25"/>
    <row r="27" spans="2:15" x14ac:dyDescent="0.25">
      <c r="B27" s="1"/>
      <c r="C27" s="1"/>
      <c r="D27" s="1"/>
      <c r="E27" s="1"/>
      <c r="F27" s="1"/>
      <c r="G27" s="1"/>
      <c r="I27" s="1"/>
      <c r="J27" s="1"/>
      <c r="K27" s="1"/>
      <c r="L27" s="1"/>
      <c r="M27" s="1"/>
      <c r="N27" s="1"/>
      <c r="O27" s="1"/>
    </row>
    <row r="28" spans="2:15" x14ac:dyDescent="0.25">
      <c r="B28" s="1"/>
      <c r="C28" s="1"/>
      <c r="D28" s="1"/>
      <c r="E28" s="1"/>
      <c r="F28" s="1"/>
      <c r="G28" s="1"/>
      <c r="I28" s="1"/>
      <c r="J28" s="1"/>
      <c r="K28" s="1"/>
      <c r="L28" s="1"/>
      <c r="M28" s="1"/>
      <c r="N28" s="1"/>
      <c r="O28" s="1"/>
    </row>
    <row r="29" spans="2:15" x14ac:dyDescent="0.25">
      <c r="B29" s="1"/>
      <c r="C29" s="1"/>
      <c r="D29" s="1"/>
      <c r="E29" s="1"/>
      <c r="F29" s="1"/>
      <c r="G29" s="1"/>
      <c r="I29" s="1"/>
      <c r="J29" s="1"/>
      <c r="K29" s="1"/>
      <c r="L29" s="1"/>
      <c r="M29" s="1"/>
      <c r="N29" s="1"/>
      <c r="O29" s="1"/>
    </row>
    <row r="30" spans="2:15" x14ac:dyDescent="0.25">
      <c r="B30" s="1"/>
      <c r="C30" s="1"/>
      <c r="D30" s="1"/>
      <c r="E30" s="1"/>
      <c r="F30" s="1"/>
      <c r="G30" s="1"/>
      <c r="I30" s="1"/>
      <c r="J30" s="1"/>
      <c r="K30" s="1"/>
      <c r="L30" s="1"/>
      <c r="M30" s="1"/>
      <c r="N30" s="1"/>
      <c r="O30" s="1"/>
    </row>
    <row r="31" spans="2:15" x14ac:dyDescent="0.25">
      <c r="B31" s="1"/>
      <c r="C31" s="1"/>
      <c r="D31" s="1"/>
      <c r="E31" s="1"/>
      <c r="F31" s="1"/>
      <c r="G31" s="1"/>
      <c r="I31" s="1"/>
      <c r="J31" s="1"/>
      <c r="K31" s="1"/>
      <c r="L31" s="1"/>
      <c r="M31" s="1"/>
      <c r="N31" s="1"/>
      <c r="O31" s="1"/>
    </row>
    <row r="32" spans="2:15" x14ac:dyDescent="0.25">
      <c r="B32" s="1"/>
      <c r="C32" s="1"/>
      <c r="D32" s="1"/>
      <c r="E32" s="1"/>
      <c r="F32" s="1"/>
      <c r="G32" s="1"/>
      <c r="I32" s="1"/>
      <c r="J32" s="1"/>
      <c r="K32" s="1"/>
      <c r="L32" s="1"/>
      <c r="M32" s="1"/>
      <c r="N32" s="1"/>
      <c r="O32" s="1"/>
    </row>
    <row r="33" spans="2:15" x14ac:dyDescent="0.25">
      <c r="B33" s="1"/>
      <c r="C33" s="1"/>
      <c r="D33" s="1"/>
      <c r="E33" s="1"/>
      <c r="F33" s="1"/>
      <c r="G33" s="1"/>
      <c r="I33" s="1"/>
      <c r="J33" s="1"/>
      <c r="K33" s="1"/>
      <c r="L33" s="1"/>
      <c r="M33" s="1"/>
      <c r="N33" s="1"/>
      <c r="O33" s="1"/>
    </row>
    <row r="34" spans="2:15" x14ac:dyDescent="0.25">
      <c r="B34" s="1"/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  <c r="O34" s="1"/>
    </row>
    <row r="35" spans="2:15" x14ac:dyDescent="0.25">
      <c r="B35" s="1"/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  <c r="O35" s="1"/>
    </row>
    <row r="36" spans="2:15" x14ac:dyDescent="0.25">
      <c r="B36" s="1"/>
      <c r="C36" s="1"/>
      <c r="D36" s="1"/>
      <c r="E36" s="1"/>
      <c r="F36" s="1"/>
      <c r="G36" s="1"/>
      <c r="I36" s="1"/>
      <c r="J36" s="1"/>
      <c r="K36" s="1"/>
      <c r="L36" s="1"/>
      <c r="M36" s="1"/>
      <c r="N36" s="1"/>
      <c r="O36" s="1"/>
    </row>
    <row r="37" spans="2:15" x14ac:dyDescent="0.25">
      <c r="B37" s="1"/>
      <c r="C37" s="1"/>
      <c r="D37" s="1"/>
      <c r="E37" s="1"/>
      <c r="F37" s="1"/>
      <c r="G37" s="1"/>
      <c r="I37" s="1"/>
      <c r="J37" s="1"/>
      <c r="K37" s="1"/>
      <c r="L37" s="1"/>
      <c r="M37" s="1"/>
      <c r="N37" s="1"/>
      <c r="O37" s="1"/>
    </row>
    <row r="38" spans="2:15" x14ac:dyDescent="0.25">
      <c r="B38" s="1"/>
      <c r="C38" s="1"/>
      <c r="D38" s="1"/>
      <c r="E38" s="1"/>
      <c r="F38" s="1"/>
      <c r="G38" s="1"/>
      <c r="I38" s="1"/>
      <c r="J38" s="1"/>
      <c r="K38" s="1"/>
      <c r="L38" s="1"/>
      <c r="M38" s="1"/>
      <c r="N38" s="1"/>
      <c r="O38" s="1"/>
    </row>
    <row r="39" spans="2:15" x14ac:dyDescent="0.25">
      <c r="B39" s="1"/>
      <c r="C39" s="1"/>
      <c r="D39" s="1"/>
      <c r="E39" s="1"/>
      <c r="F39" s="1"/>
      <c r="G39" s="1"/>
      <c r="I39" s="1"/>
      <c r="J39" s="1"/>
      <c r="K39" s="1"/>
      <c r="L39" s="1"/>
      <c r="M39" s="1"/>
      <c r="N39" s="1"/>
      <c r="O39" s="1"/>
    </row>
    <row r="40" spans="2:15" x14ac:dyDescent="0.25">
      <c r="B40" s="1"/>
      <c r="C40" s="1"/>
      <c r="D40" s="1"/>
      <c r="E40" s="1"/>
      <c r="F40" s="1"/>
      <c r="G40" s="1"/>
      <c r="I40" s="1"/>
      <c r="J40" s="1"/>
      <c r="K40" s="1"/>
      <c r="L40" s="1"/>
      <c r="M40" s="1"/>
      <c r="N40" s="1"/>
      <c r="O40" s="1"/>
    </row>
    <row r="41" spans="2:15" s="11" customFormat="1" ht="12.75" x14ac:dyDescent="0.25"/>
    <row r="42" spans="2:15" x14ac:dyDescent="0.25">
      <c r="B42" s="1"/>
      <c r="C42" s="1"/>
      <c r="D42" s="1"/>
      <c r="E42" s="1"/>
      <c r="F42" s="1"/>
      <c r="G42" s="1"/>
      <c r="I42" s="1"/>
      <c r="J42" s="1"/>
      <c r="K42" s="1"/>
      <c r="L42" s="1"/>
      <c r="M42" s="1"/>
      <c r="N42" s="1"/>
      <c r="O42" s="1"/>
    </row>
    <row r="43" spans="2:15" x14ac:dyDescent="0.25">
      <c r="B43" s="1"/>
      <c r="C43" s="1"/>
      <c r="D43" s="1"/>
      <c r="E43" s="1"/>
      <c r="F43" s="1"/>
      <c r="G43" s="1"/>
      <c r="I43" s="1"/>
      <c r="J43" s="1"/>
      <c r="K43" s="1"/>
      <c r="L43" s="1"/>
      <c r="M43" s="1"/>
      <c r="N43" s="1"/>
      <c r="O43" s="1"/>
    </row>
    <row r="44" spans="2:15" x14ac:dyDescent="0.25">
      <c r="B44" s="1"/>
      <c r="C44" s="1"/>
      <c r="D44" s="1"/>
      <c r="E44" s="1"/>
      <c r="F44" s="1"/>
      <c r="G44" s="1"/>
      <c r="I44" s="1"/>
      <c r="J44" s="1"/>
      <c r="K44" s="1"/>
      <c r="L44" s="1"/>
      <c r="M44" s="1"/>
      <c r="N44" s="1"/>
      <c r="O44" s="1"/>
    </row>
    <row r="45" spans="2:15" x14ac:dyDescent="0.25">
      <c r="B45" s="1"/>
      <c r="C45" s="1"/>
      <c r="D45" s="1"/>
      <c r="E45" s="1"/>
      <c r="F45" s="1"/>
      <c r="G45" s="1"/>
      <c r="I45" s="1"/>
      <c r="J45" s="1"/>
      <c r="K45" s="1"/>
      <c r="L45" s="1"/>
      <c r="M45" s="1"/>
      <c r="N45" s="1"/>
      <c r="O45" s="1"/>
    </row>
    <row r="46" spans="2:15" x14ac:dyDescent="0.25">
      <c r="B46" s="1"/>
      <c r="C46" s="1"/>
      <c r="D46" s="1"/>
      <c r="E46" s="1"/>
      <c r="F46" s="1"/>
      <c r="G46" s="1"/>
      <c r="I46" s="1"/>
      <c r="J46" s="1"/>
      <c r="K46" s="1"/>
      <c r="L46" s="1"/>
      <c r="M46" s="1"/>
      <c r="N46" s="1"/>
      <c r="O46" s="1"/>
    </row>
    <row r="47" spans="2:15" x14ac:dyDescent="0.25">
      <c r="B47" s="1"/>
      <c r="C47" s="1"/>
      <c r="D47" s="1"/>
      <c r="E47" s="1"/>
      <c r="F47" s="1"/>
      <c r="G47" s="1"/>
      <c r="I47" s="1"/>
      <c r="J47" s="1"/>
      <c r="K47" s="1"/>
      <c r="L47" s="1"/>
      <c r="M47" s="1"/>
      <c r="N47" s="1"/>
      <c r="O47" s="1"/>
    </row>
    <row r="48" spans="2:15" x14ac:dyDescent="0.25">
      <c r="B48" s="1"/>
      <c r="C48" s="1"/>
      <c r="D48" s="1"/>
      <c r="E48" s="1"/>
      <c r="F48" s="1"/>
      <c r="G48" s="1"/>
      <c r="I48" s="1"/>
      <c r="J48" s="1"/>
      <c r="K48" s="1"/>
      <c r="L48" s="1"/>
      <c r="M48" s="1"/>
      <c r="N48" s="1"/>
      <c r="O48" s="1"/>
    </row>
    <row r="49" spans="2:15" x14ac:dyDescent="0.25">
      <c r="B49" s="1"/>
      <c r="C49" s="1"/>
      <c r="D49" s="1"/>
      <c r="E49" s="1"/>
      <c r="F49" s="1"/>
      <c r="G49" s="1"/>
      <c r="I49" s="1"/>
      <c r="J49" s="1"/>
      <c r="K49" s="1"/>
      <c r="L49" s="1"/>
      <c r="M49" s="1"/>
      <c r="N49" s="1"/>
      <c r="O49" s="1"/>
    </row>
    <row r="50" spans="2:15" x14ac:dyDescent="0.25">
      <c r="B50" s="1"/>
      <c r="C50" s="1"/>
      <c r="D50" s="1"/>
      <c r="E50" s="1"/>
      <c r="F50" s="1"/>
      <c r="G50" s="1"/>
      <c r="I50" s="1"/>
      <c r="J50" s="1"/>
      <c r="K50" s="1"/>
      <c r="L50" s="1"/>
      <c r="M50" s="1"/>
      <c r="N50" s="1"/>
      <c r="O50" s="1"/>
    </row>
    <row r="51" spans="2:15" x14ac:dyDescent="0.25">
      <c r="B51" s="1"/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  <c r="O51" s="1"/>
    </row>
    <row r="52" spans="2:15" x14ac:dyDescent="0.25">
      <c r="B52" s="1"/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  <c r="O52" s="1"/>
    </row>
    <row r="53" spans="2:15" x14ac:dyDescent="0.25">
      <c r="B53" s="1"/>
      <c r="C53" s="1"/>
      <c r="D53" s="1"/>
      <c r="E53" s="1"/>
      <c r="F53" s="1"/>
      <c r="G53" s="1"/>
      <c r="I53" s="1"/>
      <c r="J53" s="1"/>
      <c r="K53" s="1"/>
      <c r="L53" s="1"/>
      <c r="M53" s="1"/>
      <c r="N53" s="1"/>
      <c r="O53" s="1"/>
    </row>
    <row r="54" spans="2:15" x14ac:dyDescent="0.25">
      <c r="B54" s="1"/>
      <c r="C54" s="1"/>
      <c r="D54" s="1"/>
      <c r="E54" s="1"/>
      <c r="F54" s="1"/>
      <c r="G54" s="1"/>
      <c r="I54" s="1"/>
      <c r="J54" s="1"/>
      <c r="K54" s="1"/>
      <c r="L54" s="1"/>
      <c r="M54" s="1"/>
      <c r="N54" s="1"/>
      <c r="O54" s="1"/>
    </row>
    <row r="55" spans="2:15" x14ac:dyDescent="0.25">
      <c r="B55" s="1"/>
      <c r="C55" s="1"/>
      <c r="D55" s="1"/>
      <c r="E55" s="1"/>
      <c r="F55" s="1"/>
      <c r="G55" s="1"/>
      <c r="I55" s="1"/>
      <c r="J55" s="1"/>
      <c r="K55" s="1"/>
      <c r="L55" s="1"/>
      <c r="M55" s="1"/>
      <c r="N55" s="1"/>
      <c r="O55" s="1"/>
    </row>
    <row r="56" spans="2:15" x14ac:dyDescent="0.25">
      <c r="B56" s="1"/>
      <c r="C56" s="1"/>
      <c r="D56" s="1"/>
      <c r="E56" s="1"/>
      <c r="F56" s="1"/>
      <c r="G56" s="1"/>
      <c r="I56" s="1"/>
      <c r="J56" s="1"/>
      <c r="K56" s="1"/>
      <c r="L56" s="1"/>
      <c r="M56" s="1"/>
      <c r="N56" s="1"/>
      <c r="O56" s="1"/>
    </row>
    <row r="57" spans="2:15" x14ac:dyDescent="0.25">
      <c r="B57" s="1"/>
      <c r="C57" s="1"/>
      <c r="D57" s="1"/>
      <c r="E57" s="1"/>
      <c r="F57" s="1"/>
      <c r="G57" s="1"/>
      <c r="I57" s="1"/>
      <c r="J57" s="1"/>
      <c r="K57" s="1"/>
      <c r="L57" s="1"/>
      <c r="M57" s="1"/>
      <c r="N57" s="1"/>
      <c r="O57" s="1"/>
    </row>
  </sheetData>
  <mergeCells count="2">
    <mergeCell ref="A3:B3"/>
    <mergeCell ref="G5:N5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>&amp;LSeznam všech projektů&amp;RNPO výzva č. 4/2022 Rozvoj kompetencí pracovníků KKS: projekty mezinárodní umělecké a odborné spolupráce v ČR</oddHeader>
    <oddFooter>&amp;C&amp;P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6C35D-E467-4C98-B443-564ECCFDE3FA}">
  <dimension ref="A1:O158"/>
  <sheetViews>
    <sheetView showGridLines="0" topLeftCell="A142" zoomScale="90" zoomScaleNormal="90" workbookViewId="0">
      <selection activeCell="L10" sqref="L10"/>
    </sheetView>
  </sheetViews>
  <sheetFormatPr defaultColWidth="8.7109375" defaultRowHeight="15" x14ac:dyDescent="0.25"/>
  <cols>
    <col min="1" max="1" width="11.140625" style="1" customWidth="1"/>
    <col min="2" max="2" width="32.7109375" style="2" customWidth="1"/>
    <col min="3" max="3" width="28.7109375" style="2" customWidth="1"/>
    <col min="4" max="4" width="12" style="2" customWidth="1"/>
    <col min="5" max="5" width="14" style="2" customWidth="1"/>
    <col min="6" max="6" width="10.85546875" style="3" customWidth="1"/>
    <col min="7" max="7" width="5.140625" style="1" customWidth="1"/>
    <col min="8" max="14" width="5.140625" style="10" customWidth="1"/>
    <col min="15" max="16384" width="8.7109375" style="1"/>
  </cols>
  <sheetData>
    <row r="1" spans="1:15" x14ac:dyDescent="0.25">
      <c r="B1" s="1"/>
      <c r="C1" s="1"/>
      <c r="D1" s="1"/>
      <c r="E1" s="1"/>
      <c r="F1" s="5"/>
      <c r="G1" s="6"/>
      <c r="H1" s="7"/>
      <c r="I1" s="7"/>
      <c r="J1" s="7"/>
      <c r="K1" s="7"/>
      <c r="L1" s="7"/>
      <c r="M1" s="7"/>
      <c r="N1" s="7"/>
    </row>
    <row r="2" spans="1:15" x14ac:dyDescent="0.25">
      <c r="A2" s="48" t="s">
        <v>396</v>
      </c>
      <c r="B2" s="4"/>
      <c r="C2" s="1"/>
      <c r="D2" s="1"/>
      <c r="E2" s="1"/>
      <c r="F2" s="1"/>
      <c r="G2" s="5"/>
      <c r="H2" s="6"/>
      <c r="I2" s="7"/>
      <c r="J2" s="7"/>
      <c r="K2" s="7"/>
      <c r="L2" s="7"/>
      <c r="M2" s="7"/>
      <c r="N2" s="7"/>
      <c r="O2"/>
    </row>
    <row r="3" spans="1:15" x14ac:dyDescent="0.25">
      <c r="A3" s="77" t="s">
        <v>432</v>
      </c>
      <c r="B3" s="77"/>
      <c r="C3" s="1"/>
      <c r="D3" s="1"/>
      <c r="E3" s="1"/>
      <c r="F3" s="1"/>
      <c r="G3" s="5"/>
      <c r="H3" s="6"/>
      <c r="I3" s="7"/>
      <c r="J3" s="1"/>
      <c r="K3" s="1"/>
      <c r="L3" s="1"/>
      <c r="M3" s="1"/>
      <c r="N3" s="1"/>
      <c r="O3"/>
    </row>
    <row r="4" spans="1:15" x14ac:dyDescent="0.25">
      <c r="A4" s="9"/>
      <c r="B4" s="8"/>
      <c r="C4" s="1"/>
      <c r="D4" s="1"/>
      <c r="E4" s="1"/>
      <c r="F4" s="5"/>
      <c r="G4" s="6"/>
      <c r="H4" s="7"/>
      <c r="I4" s="1"/>
      <c r="J4" s="1"/>
      <c r="K4" s="1"/>
      <c r="L4" s="1"/>
      <c r="M4" s="1"/>
      <c r="N4" s="1"/>
    </row>
    <row r="5" spans="1:15" x14ac:dyDescent="0.25">
      <c r="A5" s="9" t="s">
        <v>420</v>
      </c>
      <c r="B5" s="1"/>
      <c r="C5" s="1"/>
      <c r="D5" s="1"/>
      <c r="E5" s="49" t="s">
        <v>394</v>
      </c>
      <c r="F5" s="5"/>
      <c r="G5" s="79" t="s">
        <v>431</v>
      </c>
      <c r="H5" s="80"/>
      <c r="I5" s="80"/>
      <c r="J5" s="80"/>
      <c r="K5" s="80"/>
      <c r="L5" s="80"/>
      <c r="M5" s="80"/>
      <c r="N5" s="81"/>
    </row>
    <row r="6" spans="1:15" s="11" customFormat="1" ht="25.5" x14ac:dyDescent="0.25">
      <c r="A6" s="34" t="s">
        <v>0</v>
      </c>
      <c r="B6" s="35" t="s">
        <v>393</v>
      </c>
      <c r="C6" s="35" t="s">
        <v>1</v>
      </c>
      <c r="D6" s="35" t="s">
        <v>2</v>
      </c>
      <c r="E6" s="36" t="s">
        <v>435</v>
      </c>
      <c r="F6" s="36" t="s">
        <v>395</v>
      </c>
      <c r="G6" s="35" t="s">
        <v>4</v>
      </c>
      <c r="H6" s="37" t="s">
        <v>5</v>
      </c>
      <c r="I6" s="37" t="s">
        <v>6</v>
      </c>
      <c r="J6" s="37" t="s">
        <v>7</v>
      </c>
      <c r="K6" s="37" t="s">
        <v>8</v>
      </c>
      <c r="L6" s="37" t="s">
        <v>9</v>
      </c>
      <c r="M6" s="37" t="s">
        <v>10</v>
      </c>
      <c r="N6" s="37" t="s">
        <v>11</v>
      </c>
    </row>
    <row r="7" spans="1:15" ht="25.5" x14ac:dyDescent="0.25">
      <c r="A7" s="13" t="s">
        <v>15</v>
      </c>
      <c r="B7" s="12" t="s">
        <v>16</v>
      </c>
      <c r="C7" s="12" t="s">
        <v>17</v>
      </c>
      <c r="D7" s="14">
        <v>1513912</v>
      </c>
      <c r="E7" s="15">
        <v>1513912</v>
      </c>
      <c r="F7" s="15">
        <v>91.5</v>
      </c>
      <c r="G7" s="14">
        <v>18.5</v>
      </c>
      <c r="H7" s="14">
        <v>9</v>
      </c>
      <c r="I7" s="14">
        <v>9</v>
      </c>
      <c r="J7" s="14">
        <v>9</v>
      </c>
      <c r="K7" s="14">
        <v>9</v>
      </c>
      <c r="L7" s="14">
        <v>10</v>
      </c>
      <c r="M7" s="14">
        <v>18</v>
      </c>
      <c r="N7" s="14">
        <v>9</v>
      </c>
    </row>
    <row r="8" spans="1:15" ht="25.5" x14ac:dyDescent="0.25">
      <c r="A8" s="13" t="s">
        <v>18</v>
      </c>
      <c r="B8" s="12" t="s">
        <v>19</v>
      </c>
      <c r="C8" s="12" t="s">
        <v>20</v>
      </c>
      <c r="D8" s="14">
        <v>399800</v>
      </c>
      <c r="E8" s="15">
        <v>399000</v>
      </c>
      <c r="F8" s="16">
        <v>90.5</v>
      </c>
      <c r="G8" s="14">
        <v>19</v>
      </c>
      <c r="H8" s="14">
        <v>9</v>
      </c>
      <c r="I8" s="14">
        <v>9</v>
      </c>
      <c r="J8" s="14">
        <v>8</v>
      </c>
      <c r="K8" s="14">
        <v>9</v>
      </c>
      <c r="L8" s="14">
        <v>9</v>
      </c>
      <c r="M8" s="14">
        <v>19</v>
      </c>
      <c r="N8" s="14">
        <v>8.5</v>
      </c>
    </row>
    <row r="9" spans="1:15" ht="25.5" x14ac:dyDescent="0.25">
      <c r="A9" s="13" t="s">
        <v>30</v>
      </c>
      <c r="B9" s="12" t="s">
        <v>31</v>
      </c>
      <c r="C9" s="12" t="s">
        <v>32</v>
      </c>
      <c r="D9" s="14">
        <v>809104</v>
      </c>
      <c r="E9" s="15">
        <v>809000</v>
      </c>
      <c r="F9" s="16">
        <v>89</v>
      </c>
      <c r="G9" s="14">
        <v>19.5</v>
      </c>
      <c r="H9" s="14">
        <v>8.5</v>
      </c>
      <c r="I9" s="14">
        <v>8</v>
      </c>
      <c r="J9" s="14">
        <v>8</v>
      </c>
      <c r="K9" s="14">
        <v>9.5</v>
      </c>
      <c r="L9" s="14">
        <v>9.5</v>
      </c>
      <c r="M9" s="14">
        <v>18.5</v>
      </c>
      <c r="N9" s="14">
        <v>7.5</v>
      </c>
    </row>
    <row r="10" spans="1:15" ht="25.5" x14ac:dyDescent="0.25">
      <c r="A10" s="13" t="s">
        <v>42</v>
      </c>
      <c r="B10" s="12" t="s">
        <v>43</v>
      </c>
      <c r="C10" s="12" t="s">
        <v>44</v>
      </c>
      <c r="D10" s="14">
        <v>2824000</v>
      </c>
      <c r="E10" s="15">
        <v>2824000</v>
      </c>
      <c r="F10" s="16">
        <v>88</v>
      </c>
      <c r="G10" s="14">
        <v>17.5</v>
      </c>
      <c r="H10" s="14">
        <v>9</v>
      </c>
      <c r="I10" s="14">
        <v>8</v>
      </c>
      <c r="J10" s="14">
        <v>9</v>
      </c>
      <c r="K10" s="14">
        <v>8</v>
      </c>
      <c r="L10" s="14">
        <v>9.5</v>
      </c>
      <c r="M10" s="14">
        <v>17.5</v>
      </c>
      <c r="N10" s="14">
        <v>9.5</v>
      </c>
    </row>
    <row r="11" spans="1:15" x14ac:dyDescent="0.25">
      <c r="A11" s="13" t="s">
        <v>48</v>
      </c>
      <c r="B11" s="12" t="s">
        <v>49</v>
      </c>
      <c r="C11" s="12" t="s">
        <v>50</v>
      </c>
      <c r="D11" s="14">
        <v>1277000</v>
      </c>
      <c r="E11" s="15">
        <v>1277000</v>
      </c>
      <c r="F11" s="16">
        <v>87.5</v>
      </c>
      <c r="G11" s="14">
        <v>18</v>
      </c>
      <c r="H11" s="14">
        <v>9</v>
      </c>
      <c r="I11" s="14">
        <v>8</v>
      </c>
      <c r="J11" s="14">
        <v>8.5</v>
      </c>
      <c r="K11" s="14">
        <v>7.5</v>
      </c>
      <c r="L11" s="14">
        <v>9</v>
      </c>
      <c r="M11" s="14">
        <v>17.5</v>
      </c>
      <c r="N11" s="14">
        <v>10</v>
      </c>
    </row>
    <row r="12" spans="1:15" ht="25.5" x14ac:dyDescent="0.25">
      <c r="A12" s="13" t="s">
        <v>354</v>
      </c>
      <c r="B12" s="12" t="s">
        <v>355</v>
      </c>
      <c r="C12" s="12" t="s">
        <v>356</v>
      </c>
      <c r="D12" s="14">
        <v>350000</v>
      </c>
      <c r="E12" s="15">
        <v>350000</v>
      </c>
      <c r="F12" s="16">
        <v>87.5</v>
      </c>
      <c r="G12" s="14">
        <v>15.5</v>
      </c>
      <c r="H12" s="14">
        <v>9</v>
      </c>
      <c r="I12" s="14">
        <v>8</v>
      </c>
      <c r="J12" s="14">
        <v>8</v>
      </c>
      <c r="K12" s="14">
        <v>9</v>
      </c>
      <c r="L12" s="14">
        <v>9.5</v>
      </c>
      <c r="M12" s="14">
        <v>19.5</v>
      </c>
      <c r="N12" s="14">
        <v>9</v>
      </c>
    </row>
    <row r="13" spans="1:15" ht="25.5" x14ac:dyDescent="0.25">
      <c r="A13" s="13" t="s">
        <v>57</v>
      </c>
      <c r="B13" s="12" t="s">
        <v>58</v>
      </c>
      <c r="C13" s="12" t="s">
        <v>23</v>
      </c>
      <c r="D13" s="14">
        <v>3059364</v>
      </c>
      <c r="E13" s="15">
        <v>3059364</v>
      </c>
      <c r="F13" s="16">
        <v>86.5</v>
      </c>
      <c r="G13" s="14">
        <v>18</v>
      </c>
      <c r="H13" s="14">
        <v>8.5</v>
      </c>
      <c r="I13" s="14">
        <v>8</v>
      </c>
      <c r="J13" s="14">
        <v>8</v>
      </c>
      <c r="K13" s="14">
        <v>9</v>
      </c>
      <c r="L13" s="14">
        <v>9</v>
      </c>
      <c r="M13" s="14">
        <v>16.5</v>
      </c>
      <c r="N13" s="14">
        <v>9.5</v>
      </c>
    </row>
    <row r="14" spans="1:15" x14ac:dyDescent="0.25">
      <c r="A14" s="13" t="s">
        <v>59</v>
      </c>
      <c r="B14" s="12" t="s">
        <v>60</v>
      </c>
      <c r="C14" s="12" t="s">
        <v>61</v>
      </c>
      <c r="D14" s="14">
        <v>2500000</v>
      </c>
      <c r="E14" s="15">
        <v>2380000</v>
      </c>
      <c r="F14" s="16">
        <v>86.5</v>
      </c>
      <c r="G14" s="14">
        <v>17</v>
      </c>
      <c r="H14" s="14">
        <v>8.5</v>
      </c>
      <c r="I14" s="14">
        <v>8.5</v>
      </c>
      <c r="J14" s="14">
        <v>9</v>
      </c>
      <c r="K14" s="14">
        <v>9</v>
      </c>
      <c r="L14" s="14">
        <v>9.5</v>
      </c>
      <c r="M14" s="14">
        <v>16.5</v>
      </c>
      <c r="N14" s="14">
        <v>8.5</v>
      </c>
    </row>
    <row r="15" spans="1:15" ht="38.25" x14ac:dyDescent="0.25">
      <c r="A15" s="13" t="s">
        <v>51</v>
      </c>
      <c r="B15" s="12" t="s">
        <v>52</v>
      </c>
      <c r="C15" s="12" t="s">
        <v>53</v>
      </c>
      <c r="D15" s="14">
        <v>1953637.5</v>
      </c>
      <c r="E15" s="15">
        <v>1953638</v>
      </c>
      <c r="F15" s="16">
        <v>84</v>
      </c>
      <c r="G15" s="14">
        <v>17.5</v>
      </c>
      <c r="H15" s="14">
        <v>8.5</v>
      </c>
      <c r="I15" s="14">
        <v>9</v>
      </c>
      <c r="J15" s="14">
        <v>8</v>
      </c>
      <c r="K15" s="14">
        <v>8</v>
      </c>
      <c r="L15" s="14">
        <v>9.5</v>
      </c>
      <c r="M15" s="14">
        <v>17</v>
      </c>
      <c r="N15" s="14">
        <v>6.5</v>
      </c>
    </row>
    <row r="16" spans="1:15" ht="25.5" x14ac:dyDescent="0.25">
      <c r="A16" s="13" t="s">
        <v>87</v>
      </c>
      <c r="B16" s="12" t="s">
        <v>88</v>
      </c>
      <c r="C16" s="12" t="s">
        <v>47</v>
      </c>
      <c r="D16" s="14">
        <v>1049540</v>
      </c>
      <c r="E16" s="15">
        <v>1049540</v>
      </c>
      <c r="F16" s="16">
        <v>83.5</v>
      </c>
      <c r="G16" s="14">
        <v>14.5</v>
      </c>
      <c r="H16" s="14">
        <v>8.5</v>
      </c>
      <c r="I16" s="14">
        <v>8.5</v>
      </c>
      <c r="J16" s="14">
        <v>7</v>
      </c>
      <c r="K16" s="14">
        <v>9</v>
      </c>
      <c r="L16" s="14">
        <v>10</v>
      </c>
      <c r="M16" s="14">
        <v>17.5</v>
      </c>
      <c r="N16" s="14">
        <v>8.5</v>
      </c>
    </row>
    <row r="17" spans="1:14" ht="25.5" x14ac:dyDescent="0.25">
      <c r="A17" s="13" t="s">
        <v>89</v>
      </c>
      <c r="B17" s="12" t="s">
        <v>90</v>
      </c>
      <c r="C17" s="12" t="s">
        <v>91</v>
      </c>
      <c r="D17" s="14">
        <v>2649000</v>
      </c>
      <c r="E17" s="15">
        <v>2320000</v>
      </c>
      <c r="F17" s="16">
        <v>83.5</v>
      </c>
      <c r="G17" s="14">
        <v>18</v>
      </c>
      <c r="H17" s="14">
        <v>9</v>
      </c>
      <c r="I17" s="14">
        <v>9</v>
      </c>
      <c r="J17" s="14">
        <v>8</v>
      </c>
      <c r="K17" s="14">
        <v>8.5</v>
      </c>
      <c r="L17" s="14">
        <v>9</v>
      </c>
      <c r="M17" s="14">
        <v>16</v>
      </c>
      <c r="N17" s="14">
        <v>6</v>
      </c>
    </row>
    <row r="18" spans="1:14" ht="25.5" x14ac:dyDescent="0.25">
      <c r="A18" s="13" t="s">
        <v>306</v>
      </c>
      <c r="B18" s="12" t="s">
        <v>307</v>
      </c>
      <c r="C18" s="12" t="s">
        <v>308</v>
      </c>
      <c r="D18" s="14">
        <v>696500</v>
      </c>
      <c r="E18" s="15">
        <v>696500</v>
      </c>
      <c r="F18" s="16">
        <v>82</v>
      </c>
      <c r="G18" s="14">
        <v>15.5</v>
      </c>
      <c r="H18" s="14">
        <v>7.5</v>
      </c>
      <c r="I18" s="14">
        <v>8.5</v>
      </c>
      <c r="J18" s="14">
        <v>8.5</v>
      </c>
      <c r="K18" s="14">
        <v>6.5</v>
      </c>
      <c r="L18" s="14">
        <v>9</v>
      </c>
      <c r="M18" s="14">
        <v>19</v>
      </c>
      <c r="N18" s="14">
        <v>7.5</v>
      </c>
    </row>
    <row r="19" spans="1:14" ht="25.5" x14ac:dyDescent="0.25">
      <c r="A19" s="13" t="s">
        <v>124</v>
      </c>
      <c r="B19" s="12" t="s">
        <v>125</v>
      </c>
      <c r="C19" s="12" t="s">
        <v>72</v>
      </c>
      <c r="D19" s="14">
        <v>896500</v>
      </c>
      <c r="E19" s="15">
        <v>896500</v>
      </c>
      <c r="F19" s="16">
        <v>80.5</v>
      </c>
      <c r="G19" s="14">
        <v>16.5</v>
      </c>
      <c r="H19" s="14">
        <v>8.5</v>
      </c>
      <c r="I19" s="14">
        <v>7.5</v>
      </c>
      <c r="J19" s="14">
        <v>7.5</v>
      </c>
      <c r="K19" s="14">
        <v>8</v>
      </c>
      <c r="L19" s="14">
        <v>8.5</v>
      </c>
      <c r="M19" s="14">
        <v>17.5</v>
      </c>
      <c r="N19" s="14">
        <v>6.5</v>
      </c>
    </row>
    <row r="20" spans="1:14" x14ac:dyDescent="0.25">
      <c r="A20" s="13" t="s">
        <v>129</v>
      </c>
      <c r="B20" s="12" t="s">
        <v>130</v>
      </c>
      <c r="C20" s="12" t="s">
        <v>131</v>
      </c>
      <c r="D20" s="14">
        <v>762050</v>
      </c>
      <c r="E20" s="15">
        <v>712050</v>
      </c>
      <c r="F20" s="16">
        <v>80</v>
      </c>
      <c r="G20" s="14">
        <v>18</v>
      </c>
      <c r="H20" s="14">
        <v>8.5</v>
      </c>
      <c r="I20" s="14">
        <v>8.5</v>
      </c>
      <c r="J20" s="14">
        <v>6.5</v>
      </c>
      <c r="K20" s="14">
        <v>8</v>
      </c>
      <c r="L20" s="14">
        <v>8</v>
      </c>
      <c r="M20" s="14">
        <v>16.5</v>
      </c>
      <c r="N20" s="14">
        <v>6</v>
      </c>
    </row>
    <row r="21" spans="1:14" x14ac:dyDescent="0.25">
      <c r="A21" s="13" t="s">
        <v>187</v>
      </c>
      <c r="B21" s="12" t="s">
        <v>188</v>
      </c>
      <c r="C21" s="12" t="s">
        <v>189</v>
      </c>
      <c r="D21" s="14">
        <v>582000</v>
      </c>
      <c r="E21" s="15">
        <v>582000</v>
      </c>
      <c r="F21" s="16">
        <v>74</v>
      </c>
      <c r="G21" s="14">
        <v>15</v>
      </c>
      <c r="H21" s="14">
        <v>8.5</v>
      </c>
      <c r="I21" s="14">
        <v>7</v>
      </c>
      <c r="J21" s="14">
        <v>7</v>
      </c>
      <c r="K21" s="14">
        <v>6</v>
      </c>
      <c r="L21" s="14">
        <v>7.5</v>
      </c>
      <c r="M21" s="14">
        <v>16</v>
      </c>
      <c r="N21" s="14">
        <v>7</v>
      </c>
    </row>
    <row r="22" spans="1:14" ht="25.5" x14ac:dyDescent="0.25">
      <c r="A22" s="13" t="s">
        <v>196</v>
      </c>
      <c r="B22" s="12" t="s">
        <v>197</v>
      </c>
      <c r="C22" s="12" t="s">
        <v>120</v>
      </c>
      <c r="D22" s="14">
        <v>1245000</v>
      </c>
      <c r="E22" s="15">
        <v>1245000</v>
      </c>
      <c r="F22" s="16">
        <v>73.5</v>
      </c>
      <c r="G22" s="14">
        <v>15.5</v>
      </c>
      <c r="H22" s="14">
        <v>7</v>
      </c>
      <c r="I22" s="14">
        <v>7.5</v>
      </c>
      <c r="J22" s="14">
        <v>7.5</v>
      </c>
      <c r="K22" s="14">
        <v>6.5</v>
      </c>
      <c r="L22" s="14">
        <v>8</v>
      </c>
      <c r="M22" s="14">
        <v>13</v>
      </c>
      <c r="N22" s="14">
        <v>8.5</v>
      </c>
    </row>
    <row r="23" spans="1:14" x14ac:dyDescent="0.25">
      <c r="A23" s="13" t="s">
        <v>198</v>
      </c>
      <c r="B23" s="12" t="s">
        <v>199</v>
      </c>
      <c r="C23" s="12" t="s">
        <v>200</v>
      </c>
      <c r="D23" s="14">
        <v>984500</v>
      </c>
      <c r="E23" s="15">
        <v>984500</v>
      </c>
      <c r="F23" s="16">
        <v>72.5</v>
      </c>
      <c r="G23" s="14">
        <v>8.5</v>
      </c>
      <c r="H23" s="14">
        <v>9</v>
      </c>
      <c r="I23" s="14">
        <v>8</v>
      </c>
      <c r="J23" s="14">
        <v>9</v>
      </c>
      <c r="K23" s="14">
        <v>9</v>
      </c>
      <c r="L23" s="14">
        <v>17</v>
      </c>
      <c r="M23" s="14">
        <v>6</v>
      </c>
      <c r="N23" s="14">
        <v>6</v>
      </c>
    </row>
    <row r="24" spans="1:14" x14ac:dyDescent="0.25">
      <c r="A24" s="13" t="s">
        <v>201</v>
      </c>
      <c r="B24" s="12" t="s">
        <v>202</v>
      </c>
      <c r="C24" s="12" t="s">
        <v>203</v>
      </c>
      <c r="D24" s="14">
        <v>1410570</v>
      </c>
      <c r="E24" s="15">
        <v>1410141</v>
      </c>
      <c r="F24" s="16">
        <v>72.5</v>
      </c>
      <c r="G24" s="14">
        <v>15.5</v>
      </c>
      <c r="H24" s="14">
        <v>7.5</v>
      </c>
      <c r="I24" s="14">
        <v>7</v>
      </c>
      <c r="J24" s="14">
        <v>7.5</v>
      </c>
      <c r="K24" s="14">
        <v>8</v>
      </c>
      <c r="L24" s="14">
        <v>7.5</v>
      </c>
      <c r="M24" s="14">
        <v>14</v>
      </c>
      <c r="N24" s="14">
        <v>5.5</v>
      </c>
    </row>
    <row r="25" spans="1:14" ht="25.5" x14ac:dyDescent="0.25">
      <c r="A25" s="13" t="s">
        <v>212</v>
      </c>
      <c r="B25" s="12" t="s">
        <v>213</v>
      </c>
      <c r="C25" s="12" t="s">
        <v>214</v>
      </c>
      <c r="D25" s="14">
        <v>983000</v>
      </c>
      <c r="E25" s="15">
        <v>983000</v>
      </c>
      <c r="F25" s="16">
        <v>72</v>
      </c>
      <c r="G25" s="14">
        <v>16</v>
      </c>
      <c r="H25" s="14">
        <v>9</v>
      </c>
      <c r="I25" s="14">
        <v>7</v>
      </c>
      <c r="J25" s="14">
        <v>6.5</v>
      </c>
      <c r="K25" s="14">
        <v>6</v>
      </c>
      <c r="L25" s="14">
        <v>8</v>
      </c>
      <c r="M25" s="14">
        <v>13</v>
      </c>
      <c r="N25" s="14">
        <v>6.5</v>
      </c>
    </row>
    <row r="26" spans="1:14" x14ac:dyDescent="0.25">
      <c r="A26" s="13" t="s">
        <v>215</v>
      </c>
      <c r="B26" s="12" t="s">
        <v>216</v>
      </c>
      <c r="C26" s="12" t="s">
        <v>217</v>
      </c>
      <c r="D26" s="14">
        <v>695200</v>
      </c>
      <c r="E26" s="15">
        <v>695200</v>
      </c>
      <c r="F26" s="16">
        <v>71.5</v>
      </c>
      <c r="G26" s="14">
        <v>16.5</v>
      </c>
      <c r="H26" s="14">
        <v>8</v>
      </c>
      <c r="I26" s="14">
        <v>6.5</v>
      </c>
      <c r="J26" s="14">
        <v>6</v>
      </c>
      <c r="K26" s="14">
        <v>8.5</v>
      </c>
      <c r="L26" s="14">
        <v>8.5</v>
      </c>
      <c r="M26" s="14">
        <v>15</v>
      </c>
      <c r="N26" s="14">
        <v>2.5</v>
      </c>
    </row>
    <row r="27" spans="1:14" x14ac:dyDescent="0.25">
      <c r="A27" s="13" t="s">
        <v>218</v>
      </c>
      <c r="B27" s="12" t="s">
        <v>219</v>
      </c>
      <c r="C27" s="12" t="s">
        <v>220</v>
      </c>
      <c r="D27" s="14">
        <v>537192</v>
      </c>
      <c r="E27" s="15">
        <v>437192</v>
      </c>
      <c r="F27" s="16">
        <v>71</v>
      </c>
      <c r="G27" s="14">
        <v>12.5</v>
      </c>
      <c r="H27" s="14">
        <v>8.5</v>
      </c>
      <c r="I27" s="14">
        <v>7.5</v>
      </c>
      <c r="J27" s="14">
        <v>6.5</v>
      </c>
      <c r="K27" s="14">
        <v>7.5</v>
      </c>
      <c r="L27" s="14">
        <v>7</v>
      </c>
      <c r="M27" s="14">
        <v>12.5</v>
      </c>
      <c r="N27" s="14">
        <v>9</v>
      </c>
    </row>
    <row r="28" spans="1:14" x14ac:dyDescent="0.25">
      <c r="A28" s="13" t="s">
        <v>224</v>
      </c>
      <c r="B28" s="12" t="s">
        <v>225</v>
      </c>
      <c r="C28" s="12" t="s">
        <v>208</v>
      </c>
      <c r="D28" s="14">
        <v>182617</v>
      </c>
      <c r="E28" s="15">
        <v>182617</v>
      </c>
      <c r="F28" s="16">
        <v>70.5</v>
      </c>
      <c r="G28" s="14">
        <v>14.5</v>
      </c>
      <c r="H28" s="14">
        <v>5.5</v>
      </c>
      <c r="I28" s="14">
        <v>6.5</v>
      </c>
      <c r="J28" s="14">
        <v>7</v>
      </c>
      <c r="K28" s="14">
        <v>8</v>
      </c>
      <c r="L28" s="14">
        <v>7</v>
      </c>
      <c r="M28" s="14">
        <v>12.5</v>
      </c>
      <c r="N28" s="14">
        <v>9.5</v>
      </c>
    </row>
    <row r="29" spans="1:14" x14ac:dyDescent="0.25">
      <c r="A29" s="13" t="s">
        <v>245</v>
      </c>
      <c r="B29" s="12" t="s">
        <v>246</v>
      </c>
      <c r="C29" s="12" t="s">
        <v>247</v>
      </c>
      <c r="D29" s="14">
        <v>597000</v>
      </c>
      <c r="E29" s="15">
        <v>597000</v>
      </c>
      <c r="F29" s="16">
        <v>69</v>
      </c>
      <c r="G29" s="14">
        <v>15</v>
      </c>
      <c r="H29" s="14">
        <v>6.5</v>
      </c>
      <c r="I29" s="14">
        <v>6</v>
      </c>
      <c r="J29" s="14">
        <v>7.5</v>
      </c>
      <c r="K29" s="14">
        <v>6.5</v>
      </c>
      <c r="L29" s="14">
        <v>8.5</v>
      </c>
      <c r="M29" s="14">
        <v>12.5</v>
      </c>
      <c r="N29" s="14">
        <v>6.5</v>
      </c>
    </row>
    <row r="30" spans="1:14" x14ac:dyDescent="0.25">
      <c r="A30" s="13" t="s">
        <v>248</v>
      </c>
      <c r="B30" s="12" t="s">
        <v>249</v>
      </c>
      <c r="C30" s="12" t="s">
        <v>228</v>
      </c>
      <c r="D30" s="14">
        <v>240000</v>
      </c>
      <c r="E30" s="15">
        <v>240000</v>
      </c>
      <c r="F30" s="16">
        <v>69</v>
      </c>
      <c r="G30" s="14">
        <v>14.5</v>
      </c>
      <c r="H30" s="14">
        <v>5.5</v>
      </c>
      <c r="I30" s="14">
        <v>6</v>
      </c>
      <c r="J30" s="14">
        <v>6</v>
      </c>
      <c r="K30" s="14">
        <v>7</v>
      </c>
      <c r="L30" s="14">
        <v>7</v>
      </c>
      <c r="M30" s="14">
        <v>15.5</v>
      </c>
      <c r="N30" s="14">
        <v>7.5</v>
      </c>
    </row>
    <row r="31" spans="1:14" x14ac:dyDescent="0.25">
      <c r="A31" s="13" t="s">
        <v>256</v>
      </c>
      <c r="B31" s="12" t="s">
        <v>257</v>
      </c>
      <c r="C31" s="12" t="s">
        <v>258</v>
      </c>
      <c r="D31" s="14">
        <v>481300</v>
      </c>
      <c r="E31" s="15">
        <v>250000</v>
      </c>
      <c r="F31" s="16">
        <v>68.5</v>
      </c>
      <c r="G31" s="14">
        <v>15</v>
      </c>
      <c r="H31" s="14">
        <v>7</v>
      </c>
      <c r="I31" s="14">
        <v>6</v>
      </c>
      <c r="J31" s="14">
        <v>6</v>
      </c>
      <c r="K31" s="14">
        <v>5.5</v>
      </c>
      <c r="L31" s="14">
        <v>8</v>
      </c>
      <c r="M31" s="14">
        <v>14.5</v>
      </c>
      <c r="N31" s="14">
        <v>6.5</v>
      </c>
    </row>
    <row r="32" spans="1:14" x14ac:dyDescent="0.25">
      <c r="A32" s="13" t="s">
        <v>264</v>
      </c>
      <c r="B32" s="12" t="s">
        <v>265</v>
      </c>
      <c r="C32" s="12" t="s">
        <v>266</v>
      </c>
      <c r="D32" s="14">
        <v>200000</v>
      </c>
      <c r="E32" s="15">
        <v>200000</v>
      </c>
      <c r="F32" s="16">
        <v>67</v>
      </c>
      <c r="G32" s="14">
        <v>12.5</v>
      </c>
      <c r="H32" s="14">
        <v>6.5</v>
      </c>
      <c r="I32" s="14">
        <v>6.5</v>
      </c>
      <c r="J32" s="14">
        <v>6</v>
      </c>
      <c r="K32" s="14">
        <v>7</v>
      </c>
      <c r="L32" s="14">
        <v>7.5</v>
      </c>
      <c r="M32" s="14">
        <v>15</v>
      </c>
      <c r="N32" s="14">
        <v>6</v>
      </c>
    </row>
    <row r="33" spans="1:14" ht="25.5" x14ac:dyDescent="0.25">
      <c r="A33" s="13" t="s">
        <v>275</v>
      </c>
      <c r="B33" s="12" t="s">
        <v>276</v>
      </c>
      <c r="C33" s="12" t="s">
        <v>277</v>
      </c>
      <c r="D33" s="14">
        <v>1151543</v>
      </c>
      <c r="E33" s="15">
        <v>350000</v>
      </c>
      <c r="F33" s="16">
        <v>66</v>
      </c>
      <c r="G33" s="14">
        <v>13</v>
      </c>
      <c r="H33" s="14">
        <v>6</v>
      </c>
      <c r="I33" s="14">
        <v>7</v>
      </c>
      <c r="J33" s="14">
        <v>7</v>
      </c>
      <c r="K33" s="14">
        <v>6.5</v>
      </c>
      <c r="L33" s="14">
        <v>7.5</v>
      </c>
      <c r="M33" s="14">
        <v>13.5</v>
      </c>
      <c r="N33" s="14">
        <v>5.5</v>
      </c>
    </row>
    <row r="34" spans="1:14" ht="25.5" x14ac:dyDescent="0.25">
      <c r="A34" s="13" t="s">
        <v>295</v>
      </c>
      <c r="B34" s="12" t="s">
        <v>296</v>
      </c>
      <c r="C34" s="12" t="s">
        <v>297</v>
      </c>
      <c r="D34" s="14">
        <v>256624</v>
      </c>
      <c r="E34" s="15">
        <v>256624</v>
      </c>
      <c r="F34" s="16">
        <v>62</v>
      </c>
      <c r="G34" s="14">
        <v>12.5</v>
      </c>
      <c r="H34" s="14">
        <v>6</v>
      </c>
      <c r="I34" s="14">
        <v>6</v>
      </c>
      <c r="J34" s="14">
        <v>5.5</v>
      </c>
      <c r="K34" s="14">
        <v>6.5</v>
      </c>
      <c r="L34" s="14">
        <v>7</v>
      </c>
      <c r="M34" s="14">
        <v>12</v>
      </c>
      <c r="N34" s="14">
        <v>6.5</v>
      </c>
    </row>
    <row r="35" spans="1:14" x14ac:dyDescent="0.25">
      <c r="A35" s="13" t="s">
        <v>98</v>
      </c>
      <c r="B35" s="12" t="s">
        <v>99</v>
      </c>
      <c r="C35" s="12" t="s">
        <v>100</v>
      </c>
      <c r="D35" s="14">
        <v>1172064</v>
      </c>
      <c r="E35" s="15">
        <v>1000064</v>
      </c>
      <c r="F35" s="16">
        <v>60.5</v>
      </c>
      <c r="G35" s="14">
        <v>13</v>
      </c>
      <c r="H35" s="14">
        <v>6</v>
      </c>
      <c r="I35" s="14">
        <v>5.5</v>
      </c>
      <c r="J35" s="14">
        <v>3.5</v>
      </c>
      <c r="K35" s="14">
        <v>5.5</v>
      </c>
      <c r="L35" s="14">
        <v>8.5</v>
      </c>
      <c r="M35" s="14">
        <v>13.5</v>
      </c>
      <c r="N35" s="14">
        <v>5</v>
      </c>
    </row>
    <row r="36" spans="1:14" ht="25.5" x14ac:dyDescent="0.25">
      <c r="A36" s="13" t="s">
        <v>336</v>
      </c>
      <c r="B36" s="12" t="s">
        <v>337</v>
      </c>
      <c r="C36" s="12" t="s">
        <v>338</v>
      </c>
      <c r="D36" s="14">
        <v>900000</v>
      </c>
      <c r="E36" s="15">
        <v>350000</v>
      </c>
      <c r="F36" s="16">
        <v>53</v>
      </c>
      <c r="G36" s="14">
        <v>9.5</v>
      </c>
      <c r="H36" s="14">
        <v>5</v>
      </c>
      <c r="I36" s="14">
        <v>6</v>
      </c>
      <c r="J36" s="14">
        <v>5.5</v>
      </c>
      <c r="K36" s="14">
        <v>5</v>
      </c>
      <c r="L36" s="14">
        <v>5.5</v>
      </c>
      <c r="M36" s="14">
        <v>10</v>
      </c>
      <c r="N36" s="14">
        <v>6.5</v>
      </c>
    </row>
    <row r="37" spans="1:14" x14ac:dyDescent="0.25">
      <c r="A37" s="13" t="s">
        <v>342</v>
      </c>
      <c r="B37" s="12" t="s">
        <v>343</v>
      </c>
      <c r="C37" s="12" t="s">
        <v>344</v>
      </c>
      <c r="D37" s="14">
        <v>3116000</v>
      </c>
      <c r="E37" s="15">
        <v>1558000</v>
      </c>
      <c r="F37" s="16">
        <v>52</v>
      </c>
      <c r="G37" s="14">
        <v>13</v>
      </c>
      <c r="H37" s="14">
        <v>4.5</v>
      </c>
      <c r="I37" s="14">
        <v>6.5</v>
      </c>
      <c r="J37" s="14">
        <v>4</v>
      </c>
      <c r="K37" s="14">
        <v>6.5</v>
      </c>
      <c r="L37" s="14">
        <v>8.5</v>
      </c>
      <c r="M37" s="14">
        <v>6</v>
      </c>
      <c r="N37" s="14">
        <v>3</v>
      </c>
    </row>
    <row r="38" spans="1:14" ht="15.75" thickBot="1" x14ac:dyDescent="0.3">
      <c r="A38" s="17" t="s">
        <v>345</v>
      </c>
      <c r="B38" s="18" t="s">
        <v>346</v>
      </c>
      <c r="C38" s="18" t="s">
        <v>347</v>
      </c>
      <c r="D38" s="23">
        <v>242500</v>
      </c>
      <c r="E38" s="47">
        <v>100000</v>
      </c>
      <c r="F38" s="24">
        <v>50.67</v>
      </c>
      <c r="G38" s="23">
        <v>8</v>
      </c>
      <c r="H38" s="23">
        <v>4.5</v>
      </c>
      <c r="I38" s="23">
        <v>5.5</v>
      </c>
      <c r="J38" s="23">
        <v>6</v>
      </c>
      <c r="K38" s="23">
        <v>4</v>
      </c>
      <c r="L38" s="23">
        <v>4.5</v>
      </c>
      <c r="M38" s="23">
        <v>13</v>
      </c>
      <c r="N38" s="23">
        <v>7</v>
      </c>
    </row>
    <row r="39" spans="1:14" ht="26.25" thickTop="1" x14ac:dyDescent="0.25">
      <c r="A39" s="29" t="s">
        <v>382</v>
      </c>
      <c r="B39" s="30" t="s">
        <v>383</v>
      </c>
      <c r="C39" s="30" t="s">
        <v>214</v>
      </c>
      <c r="D39" s="31">
        <v>1722000</v>
      </c>
      <c r="E39" s="32">
        <v>0</v>
      </c>
      <c r="F39" s="33">
        <v>48.5</v>
      </c>
      <c r="G39" s="31">
        <v>9.5</v>
      </c>
      <c r="H39" s="31">
        <v>5</v>
      </c>
      <c r="I39" s="31">
        <v>5</v>
      </c>
      <c r="J39" s="31">
        <v>5.5</v>
      </c>
      <c r="K39" s="31">
        <v>4.5</v>
      </c>
      <c r="L39" s="31">
        <v>7</v>
      </c>
      <c r="M39" s="31">
        <v>7.5</v>
      </c>
      <c r="N39" s="31">
        <v>4.5</v>
      </c>
    </row>
    <row r="40" spans="1:14" x14ac:dyDescent="0.25">
      <c r="A40" s="13" t="s">
        <v>374</v>
      </c>
      <c r="B40" s="12" t="s">
        <v>375</v>
      </c>
      <c r="C40" s="12" t="s">
        <v>294</v>
      </c>
      <c r="D40" s="14">
        <v>1000000</v>
      </c>
      <c r="E40" s="15">
        <v>0</v>
      </c>
      <c r="F40" s="16">
        <v>44</v>
      </c>
      <c r="G40" s="14">
        <v>7.5</v>
      </c>
      <c r="H40" s="14">
        <v>4.5</v>
      </c>
      <c r="I40" s="14">
        <v>4.5</v>
      </c>
      <c r="J40" s="14">
        <v>4.5</v>
      </c>
      <c r="K40" s="14">
        <v>7</v>
      </c>
      <c r="L40" s="14">
        <v>7.5</v>
      </c>
      <c r="M40" s="14">
        <v>3.5</v>
      </c>
      <c r="N40" s="14">
        <v>5</v>
      </c>
    </row>
    <row r="41" spans="1:14" x14ac:dyDescent="0.25">
      <c r="A41" s="13" t="s">
        <v>84</v>
      </c>
      <c r="B41" s="12" t="s">
        <v>85</v>
      </c>
      <c r="C41" s="12" t="s">
        <v>86</v>
      </c>
      <c r="D41" s="14">
        <v>1242000</v>
      </c>
      <c r="E41" s="15">
        <v>0</v>
      </c>
      <c r="F41" s="16">
        <v>40.5</v>
      </c>
      <c r="G41" s="14">
        <v>4.5</v>
      </c>
      <c r="H41" s="14">
        <v>5</v>
      </c>
      <c r="I41" s="14">
        <v>4.5</v>
      </c>
      <c r="J41" s="14">
        <v>4</v>
      </c>
      <c r="K41" s="14">
        <v>5.5</v>
      </c>
      <c r="L41" s="14">
        <v>6.5</v>
      </c>
      <c r="M41" s="14">
        <v>6</v>
      </c>
      <c r="N41" s="14">
        <v>4.5</v>
      </c>
    </row>
    <row r="42" spans="1:14" s="11" customFormat="1" ht="12.75" x14ac:dyDescent="0.25"/>
    <row r="43" spans="1:14" x14ac:dyDescent="0.25">
      <c r="B43" s="1"/>
      <c r="C43" s="1"/>
      <c r="D43" s="1"/>
      <c r="E43" s="1"/>
      <c r="F43" s="1"/>
      <c r="H43" s="1"/>
      <c r="I43" s="1"/>
      <c r="J43" s="1"/>
      <c r="K43" s="1"/>
      <c r="L43" s="1"/>
      <c r="M43" s="1"/>
      <c r="N43" s="1"/>
    </row>
    <row r="44" spans="1:14" x14ac:dyDescent="0.25">
      <c r="A44" s="9" t="s">
        <v>423</v>
      </c>
      <c r="B44" s="1"/>
      <c r="C44" s="1"/>
      <c r="D44" s="1"/>
      <c r="E44" s="49" t="s">
        <v>394</v>
      </c>
      <c r="F44" s="5"/>
      <c r="G44" s="79" t="s">
        <v>431</v>
      </c>
      <c r="H44" s="80"/>
      <c r="I44" s="80"/>
      <c r="J44" s="80"/>
      <c r="K44" s="80"/>
      <c r="L44" s="80"/>
      <c r="M44" s="80"/>
      <c r="N44" s="81"/>
    </row>
    <row r="45" spans="1:14" ht="25.5" x14ac:dyDescent="0.25">
      <c r="A45" s="34" t="s">
        <v>0</v>
      </c>
      <c r="B45" s="35" t="s">
        <v>393</v>
      </c>
      <c r="C45" s="35" t="s">
        <v>1</v>
      </c>
      <c r="D45" s="35" t="s">
        <v>2</v>
      </c>
      <c r="E45" s="36" t="s">
        <v>435</v>
      </c>
      <c r="F45" s="36" t="s">
        <v>395</v>
      </c>
      <c r="G45" s="35" t="s">
        <v>4</v>
      </c>
      <c r="H45" s="37" t="s">
        <v>5</v>
      </c>
      <c r="I45" s="37" t="s">
        <v>6</v>
      </c>
      <c r="J45" s="37" t="s">
        <v>7</v>
      </c>
      <c r="K45" s="37" t="s">
        <v>8</v>
      </c>
      <c r="L45" s="37" t="s">
        <v>9</v>
      </c>
      <c r="M45" s="37" t="s">
        <v>10</v>
      </c>
      <c r="N45" s="37" t="s">
        <v>11</v>
      </c>
    </row>
    <row r="46" spans="1:14" x14ac:dyDescent="0.25">
      <c r="A46" s="13" t="s">
        <v>36</v>
      </c>
      <c r="B46" s="12" t="s">
        <v>37</v>
      </c>
      <c r="C46" s="12" t="s">
        <v>38</v>
      </c>
      <c r="D46" s="14">
        <v>550000</v>
      </c>
      <c r="E46" s="15">
        <v>550000</v>
      </c>
      <c r="F46" s="16">
        <v>88</v>
      </c>
      <c r="G46" s="14">
        <v>18</v>
      </c>
      <c r="H46" s="14">
        <v>8.5</v>
      </c>
      <c r="I46" s="14">
        <v>9</v>
      </c>
      <c r="J46" s="14">
        <v>9</v>
      </c>
      <c r="K46" s="14">
        <v>8</v>
      </c>
      <c r="L46" s="14">
        <v>10</v>
      </c>
      <c r="M46" s="14">
        <v>17.5</v>
      </c>
      <c r="N46" s="14">
        <v>8</v>
      </c>
    </row>
    <row r="47" spans="1:14" x14ac:dyDescent="0.25">
      <c r="A47" s="13" t="s">
        <v>45</v>
      </c>
      <c r="B47" s="12" t="s">
        <v>46</v>
      </c>
      <c r="C47" s="12" t="s">
        <v>47</v>
      </c>
      <c r="D47" s="14">
        <v>967000</v>
      </c>
      <c r="E47" s="15">
        <v>967000</v>
      </c>
      <c r="F47" s="16">
        <v>87.5</v>
      </c>
      <c r="G47" s="14">
        <v>16.5</v>
      </c>
      <c r="H47" s="14">
        <v>8.5</v>
      </c>
      <c r="I47" s="14">
        <v>8.5</v>
      </c>
      <c r="J47" s="14">
        <v>8.5</v>
      </c>
      <c r="K47" s="14">
        <v>9</v>
      </c>
      <c r="L47" s="14">
        <v>9.5</v>
      </c>
      <c r="M47" s="14">
        <v>17</v>
      </c>
      <c r="N47" s="14">
        <v>10</v>
      </c>
    </row>
    <row r="48" spans="1:14" x14ac:dyDescent="0.25">
      <c r="A48" s="13" t="s">
        <v>54</v>
      </c>
      <c r="B48" s="12" t="s">
        <v>55</v>
      </c>
      <c r="C48" s="12" t="s">
        <v>56</v>
      </c>
      <c r="D48" s="14">
        <v>850000</v>
      </c>
      <c r="E48" s="15">
        <v>850000</v>
      </c>
      <c r="F48" s="16">
        <v>86.5</v>
      </c>
      <c r="G48" s="14">
        <v>17</v>
      </c>
      <c r="H48" s="14">
        <v>8</v>
      </c>
      <c r="I48" s="14">
        <v>8</v>
      </c>
      <c r="J48" s="14">
        <v>8</v>
      </c>
      <c r="K48" s="14">
        <v>8.5</v>
      </c>
      <c r="L48" s="14">
        <v>10</v>
      </c>
      <c r="M48" s="14">
        <v>18</v>
      </c>
      <c r="N48" s="14">
        <v>9</v>
      </c>
    </row>
    <row r="49" spans="1:14" ht="25.5" x14ac:dyDescent="0.25">
      <c r="A49" s="13" t="s">
        <v>70</v>
      </c>
      <c r="B49" s="12" t="s">
        <v>71</v>
      </c>
      <c r="C49" s="12" t="s">
        <v>72</v>
      </c>
      <c r="D49" s="14">
        <v>937704</v>
      </c>
      <c r="E49" s="15">
        <v>937704</v>
      </c>
      <c r="F49" s="16">
        <v>84.5</v>
      </c>
      <c r="G49" s="14">
        <v>17.5</v>
      </c>
      <c r="H49" s="14">
        <v>8.5</v>
      </c>
      <c r="I49" s="14">
        <v>8.5</v>
      </c>
      <c r="J49" s="14">
        <v>8</v>
      </c>
      <c r="K49" s="14">
        <v>8.5</v>
      </c>
      <c r="L49" s="14">
        <v>8</v>
      </c>
      <c r="M49" s="14">
        <v>18</v>
      </c>
      <c r="N49" s="14">
        <v>7.5</v>
      </c>
    </row>
    <row r="50" spans="1:14" x14ac:dyDescent="0.25">
      <c r="A50" s="13" t="s">
        <v>73</v>
      </c>
      <c r="B50" s="12" t="s">
        <v>74</v>
      </c>
      <c r="C50" s="12" t="s">
        <v>75</v>
      </c>
      <c r="D50" s="14">
        <v>827500</v>
      </c>
      <c r="E50" s="15">
        <v>827500</v>
      </c>
      <c r="F50" s="16">
        <v>84.5</v>
      </c>
      <c r="G50" s="14">
        <v>19</v>
      </c>
      <c r="H50" s="14">
        <v>9.5</v>
      </c>
      <c r="I50" s="14">
        <v>9</v>
      </c>
      <c r="J50" s="14">
        <v>6</v>
      </c>
      <c r="K50" s="14">
        <v>9.5</v>
      </c>
      <c r="L50" s="14">
        <v>10</v>
      </c>
      <c r="M50" s="14">
        <v>16</v>
      </c>
      <c r="N50" s="14">
        <v>5.5</v>
      </c>
    </row>
    <row r="51" spans="1:14" x14ac:dyDescent="0.25">
      <c r="A51" s="13" t="s">
        <v>181</v>
      </c>
      <c r="B51" s="12" t="s">
        <v>182</v>
      </c>
      <c r="C51" s="12" t="s">
        <v>183</v>
      </c>
      <c r="D51" s="14">
        <v>600000</v>
      </c>
      <c r="E51" s="15">
        <v>600000</v>
      </c>
      <c r="F51" s="16">
        <v>81.5</v>
      </c>
      <c r="G51" s="14">
        <v>17</v>
      </c>
      <c r="H51" s="14">
        <v>8</v>
      </c>
      <c r="I51" s="14">
        <v>8</v>
      </c>
      <c r="J51" s="14">
        <v>5.5</v>
      </c>
      <c r="K51" s="14">
        <v>9.5</v>
      </c>
      <c r="L51" s="14">
        <v>9</v>
      </c>
      <c r="M51" s="14">
        <v>17.5</v>
      </c>
      <c r="N51" s="14">
        <v>7</v>
      </c>
    </row>
    <row r="52" spans="1:14" x14ac:dyDescent="0.25">
      <c r="A52" s="13" t="s">
        <v>112</v>
      </c>
      <c r="B52" s="12" t="s">
        <v>113</v>
      </c>
      <c r="C52" s="12" t="s">
        <v>114</v>
      </c>
      <c r="D52" s="14">
        <v>1190000</v>
      </c>
      <c r="E52" s="15">
        <v>1190000</v>
      </c>
      <c r="F52" s="16">
        <v>81</v>
      </c>
      <c r="G52" s="14">
        <v>17.5</v>
      </c>
      <c r="H52" s="14">
        <v>8</v>
      </c>
      <c r="I52" s="14">
        <v>8</v>
      </c>
      <c r="J52" s="14">
        <v>8</v>
      </c>
      <c r="K52" s="14">
        <v>8.5</v>
      </c>
      <c r="L52" s="14">
        <v>9.5</v>
      </c>
      <c r="M52" s="14">
        <v>13</v>
      </c>
      <c r="N52" s="14">
        <v>8.5</v>
      </c>
    </row>
    <row r="53" spans="1:14" s="11" customFormat="1" ht="12.75" x14ac:dyDescent="0.25">
      <c r="A53" s="13" t="s">
        <v>121</v>
      </c>
      <c r="B53" s="12" t="s">
        <v>122</v>
      </c>
      <c r="C53" s="12" t="s">
        <v>123</v>
      </c>
      <c r="D53" s="14">
        <v>655700</v>
      </c>
      <c r="E53" s="15">
        <v>655700</v>
      </c>
      <c r="F53" s="16">
        <v>80.5</v>
      </c>
      <c r="G53" s="14">
        <v>18</v>
      </c>
      <c r="H53" s="14">
        <v>9</v>
      </c>
      <c r="I53" s="14">
        <v>8.5</v>
      </c>
      <c r="J53" s="14">
        <v>7</v>
      </c>
      <c r="K53" s="14">
        <v>9</v>
      </c>
      <c r="L53" s="14">
        <v>6.5</v>
      </c>
      <c r="M53" s="14">
        <v>14.5</v>
      </c>
      <c r="N53" s="14">
        <v>8</v>
      </c>
    </row>
    <row r="54" spans="1:14" x14ac:dyDescent="0.25">
      <c r="A54" s="13" t="s">
        <v>103</v>
      </c>
      <c r="B54" s="12" t="s">
        <v>104</v>
      </c>
      <c r="C54" s="12" t="s">
        <v>105</v>
      </c>
      <c r="D54" s="14">
        <v>592920</v>
      </c>
      <c r="E54" s="15">
        <v>592920</v>
      </c>
      <c r="F54" s="16">
        <v>77.5</v>
      </c>
      <c r="G54" s="14">
        <v>15.5</v>
      </c>
      <c r="H54" s="14">
        <v>7</v>
      </c>
      <c r="I54" s="14">
        <v>7.5</v>
      </c>
      <c r="J54" s="14">
        <v>6.5</v>
      </c>
      <c r="K54" s="14">
        <v>9</v>
      </c>
      <c r="L54" s="14">
        <v>7.5</v>
      </c>
      <c r="M54" s="14">
        <v>17.5</v>
      </c>
      <c r="N54" s="14">
        <v>7</v>
      </c>
    </row>
    <row r="55" spans="1:14" x14ac:dyDescent="0.25">
      <c r="A55" s="13" t="s">
        <v>140</v>
      </c>
      <c r="B55" s="12" t="s">
        <v>141</v>
      </c>
      <c r="C55" s="12" t="s">
        <v>142</v>
      </c>
      <c r="D55" s="14">
        <v>425000</v>
      </c>
      <c r="E55" s="15">
        <v>425000</v>
      </c>
      <c r="F55" s="16">
        <v>77.5</v>
      </c>
      <c r="G55" s="14">
        <v>16.5</v>
      </c>
      <c r="H55" s="14">
        <v>8</v>
      </c>
      <c r="I55" s="14">
        <v>8.5</v>
      </c>
      <c r="J55" s="14">
        <v>7</v>
      </c>
      <c r="K55" s="14">
        <v>6.5</v>
      </c>
      <c r="L55" s="14">
        <v>8.5</v>
      </c>
      <c r="M55" s="14">
        <v>17</v>
      </c>
      <c r="N55" s="14">
        <v>5.5</v>
      </c>
    </row>
    <row r="56" spans="1:14" x14ac:dyDescent="0.25">
      <c r="A56" s="13" t="s">
        <v>168</v>
      </c>
      <c r="B56" s="12" t="s">
        <v>169</v>
      </c>
      <c r="C56" s="12" t="s">
        <v>142</v>
      </c>
      <c r="D56" s="14">
        <v>560000</v>
      </c>
      <c r="E56" s="15">
        <v>560000</v>
      </c>
      <c r="F56" s="16">
        <v>75.5</v>
      </c>
      <c r="G56" s="14">
        <v>15.5</v>
      </c>
      <c r="H56" s="14">
        <v>6.5</v>
      </c>
      <c r="I56" s="14">
        <v>8</v>
      </c>
      <c r="J56" s="14">
        <v>6.5</v>
      </c>
      <c r="K56" s="14">
        <v>8</v>
      </c>
      <c r="L56" s="14">
        <v>8.5</v>
      </c>
      <c r="M56" s="14">
        <v>17</v>
      </c>
      <c r="N56" s="14">
        <v>5.5</v>
      </c>
    </row>
    <row r="57" spans="1:14" x14ac:dyDescent="0.25">
      <c r="A57" s="13" t="s">
        <v>175</v>
      </c>
      <c r="B57" s="12" t="s">
        <v>176</v>
      </c>
      <c r="C57" s="12" t="s">
        <v>177</v>
      </c>
      <c r="D57" s="14">
        <v>284000</v>
      </c>
      <c r="E57" s="15">
        <v>284000</v>
      </c>
      <c r="F57" s="16">
        <v>75</v>
      </c>
      <c r="G57" s="14">
        <v>16</v>
      </c>
      <c r="H57" s="14">
        <v>7</v>
      </c>
      <c r="I57" s="14">
        <v>6.5</v>
      </c>
      <c r="J57" s="14">
        <v>6.5</v>
      </c>
      <c r="K57" s="14">
        <v>8.5</v>
      </c>
      <c r="L57" s="14">
        <v>8.5</v>
      </c>
      <c r="M57" s="14">
        <v>16</v>
      </c>
      <c r="N57" s="14">
        <v>6</v>
      </c>
    </row>
    <row r="58" spans="1:14" s="11" customFormat="1" ht="12.75" x14ac:dyDescent="0.25">
      <c r="A58" s="13" t="s">
        <v>351</v>
      </c>
      <c r="B58" s="12" t="s">
        <v>352</v>
      </c>
      <c r="C58" s="12" t="s">
        <v>353</v>
      </c>
      <c r="D58" s="14">
        <v>492280</v>
      </c>
      <c r="E58" s="15">
        <v>492280</v>
      </c>
      <c r="F58" s="16">
        <v>74.5</v>
      </c>
      <c r="G58" s="14">
        <v>15.5</v>
      </c>
      <c r="H58" s="14">
        <v>7.5</v>
      </c>
      <c r="I58" s="14">
        <v>8</v>
      </c>
      <c r="J58" s="14">
        <v>4</v>
      </c>
      <c r="K58" s="14">
        <v>7.5</v>
      </c>
      <c r="L58" s="14">
        <v>9</v>
      </c>
      <c r="M58" s="14">
        <v>17</v>
      </c>
      <c r="N58" s="14">
        <v>6</v>
      </c>
    </row>
    <row r="59" spans="1:14" ht="25.5" x14ac:dyDescent="0.25">
      <c r="A59" s="13" t="s">
        <v>204</v>
      </c>
      <c r="B59" s="12" t="s">
        <v>205</v>
      </c>
      <c r="C59" s="12" t="s">
        <v>117</v>
      </c>
      <c r="D59" s="14">
        <v>79000</v>
      </c>
      <c r="E59" s="15">
        <v>79000</v>
      </c>
      <c r="F59" s="16">
        <v>72</v>
      </c>
      <c r="G59" s="14">
        <v>15</v>
      </c>
      <c r="H59" s="14">
        <v>5.5</v>
      </c>
      <c r="I59" s="14">
        <v>7</v>
      </c>
      <c r="J59" s="14">
        <v>7</v>
      </c>
      <c r="K59" s="14">
        <v>7</v>
      </c>
      <c r="L59" s="14">
        <v>8.5</v>
      </c>
      <c r="M59" s="14">
        <v>15</v>
      </c>
      <c r="N59" s="14">
        <v>7</v>
      </c>
    </row>
    <row r="60" spans="1:14" x14ac:dyDescent="0.25">
      <c r="A60" s="13" t="s">
        <v>206</v>
      </c>
      <c r="B60" s="12" t="s">
        <v>207</v>
      </c>
      <c r="C60" s="12" t="s">
        <v>208</v>
      </c>
      <c r="D60" s="14">
        <v>496000</v>
      </c>
      <c r="E60" s="15">
        <v>496000</v>
      </c>
      <c r="F60" s="16">
        <v>72</v>
      </c>
      <c r="G60" s="14">
        <v>14</v>
      </c>
      <c r="H60" s="14">
        <v>7</v>
      </c>
      <c r="I60" s="14">
        <v>6.5</v>
      </c>
      <c r="J60" s="14">
        <v>6</v>
      </c>
      <c r="K60" s="14">
        <v>7</v>
      </c>
      <c r="L60" s="14">
        <v>7.5</v>
      </c>
      <c r="M60" s="14">
        <v>15.5</v>
      </c>
      <c r="N60" s="14">
        <v>8.5</v>
      </c>
    </row>
    <row r="61" spans="1:14" x14ac:dyDescent="0.25">
      <c r="A61" s="13" t="s">
        <v>209</v>
      </c>
      <c r="B61" s="12" t="s">
        <v>210</v>
      </c>
      <c r="C61" s="12" t="s">
        <v>211</v>
      </c>
      <c r="D61" s="14">
        <v>539680</v>
      </c>
      <c r="E61" s="15">
        <v>539680</v>
      </c>
      <c r="F61" s="16">
        <v>72</v>
      </c>
      <c r="G61" s="14">
        <v>14.5</v>
      </c>
      <c r="H61" s="14">
        <v>7.5</v>
      </c>
      <c r="I61" s="14">
        <v>6.5</v>
      </c>
      <c r="J61" s="14">
        <v>6</v>
      </c>
      <c r="K61" s="14">
        <v>5.5</v>
      </c>
      <c r="L61" s="14">
        <v>9</v>
      </c>
      <c r="M61" s="14">
        <v>16.5</v>
      </c>
      <c r="N61" s="14">
        <v>6.5</v>
      </c>
    </row>
    <row r="62" spans="1:14" x14ac:dyDescent="0.25">
      <c r="A62" s="13" t="s">
        <v>226</v>
      </c>
      <c r="B62" s="12" t="s">
        <v>227</v>
      </c>
      <c r="C62" s="12" t="s">
        <v>228</v>
      </c>
      <c r="D62" s="14">
        <v>185000</v>
      </c>
      <c r="E62" s="15">
        <v>185000</v>
      </c>
      <c r="F62" s="16">
        <v>70</v>
      </c>
      <c r="G62" s="14">
        <v>14.5</v>
      </c>
      <c r="H62" s="14">
        <v>6.5</v>
      </c>
      <c r="I62" s="14">
        <v>6</v>
      </c>
      <c r="J62" s="14">
        <v>6</v>
      </c>
      <c r="K62" s="14">
        <v>7</v>
      </c>
      <c r="L62" s="14">
        <v>7.5</v>
      </c>
      <c r="M62" s="14">
        <v>15.5</v>
      </c>
      <c r="N62" s="14">
        <v>7</v>
      </c>
    </row>
    <row r="63" spans="1:14" x14ac:dyDescent="0.25">
      <c r="A63" s="13" t="s">
        <v>234</v>
      </c>
      <c r="B63" s="12" t="s">
        <v>235</v>
      </c>
      <c r="C63" s="12" t="s">
        <v>217</v>
      </c>
      <c r="D63" s="14">
        <v>882000</v>
      </c>
      <c r="E63" s="15">
        <v>882000</v>
      </c>
      <c r="F63" s="16">
        <v>69.5</v>
      </c>
      <c r="G63" s="14">
        <v>14.5</v>
      </c>
      <c r="H63" s="14">
        <v>7.5</v>
      </c>
      <c r="I63" s="14">
        <v>6</v>
      </c>
      <c r="J63" s="14">
        <v>6.5</v>
      </c>
      <c r="K63" s="14">
        <v>8.5</v>
      </c>
      <c r="L63" s="14">
        <v>9</v>
      </c>
      <c r="M63" s="14">
        <v>12.5</v>
      </c>
      <c r="N63" s="14">
        <v>5</v>
      </c>
    </row>
    <row r="64" spans="1:14" x14ac:dyDescent="0.25">
      <c r="A64" s="13" t="s">
        <v>281</v>
      </c>
      <c r="B64" s="12" t="s">
        <v>282</v>
      </c>
      <c r="C64" s="12" t="s">
        <v>41</v>
      </c>
      <c r="D64" s="14">
        <v>4000000</v>
      </c>
      <c r="E64" s="15">
        <v>3060000</v>
      </c>
      <c r="F64" s="16">
        <v>67.5</v>
      </c>
      <c r="G64" s="14">
        <v>13.5</v>
      </c>
      <c r="H64" s="14">
        <v>6.5</v>
      </c>
      <c r="I64" s="14">
        <v>6</v>
      </c>
      <c r="J64" s="14">
        <v>5.5</v>
      </c>
      <c r="K64" s="14">
        <v>6.5</v>
      </c>
      <c r="L64" s="14">
        <v>8.5</v>
      </c>
      <c r="M64" s="14">
        <v>15.5</v>
      </c>
      <c r="N64" s="14">
        <v>5.5</v>
      </c>
    </row>
    <row r="65" spans="1:14" ht="25.5" x14ac:dyDescent="0.25">
      <c r="A65" s="13" t="s">
        <v>267</v>
      </c>
      <c r="B65" s="12" t="s">
        <v>268</v>
      </c>
      <c r="C65" s="12" t="s">
        <v>269</v>
      </c>
      <c r="D65" s="14">
        <v>1150000</v>
      </c>
      <c r="E65" s="15">
        <v>760000</v>
      </c>
      <c r="F65" s="16">
        <v>66.5</v>
      </c>
      <c r="G65" s="14">
        <v>13</v>
      </c>
      <c r="H65" s="14">
        <v>6</v>
      </c>
      <c r="I65" s="14">
        <v>6.5</v>
      </c>
      <c r="J65" s="14">
        <v>6.5</v>
      </c>
      <c r="K65" s="14">
        <v>7.5</v>
      </c>
      <c r="L65" s="14">
        <v>7.5</v>
      </c>
      <c r="M65" s="14">
        <v>11</v>
      </c>
      <c r="N65" s="14">
        <v>8.5</v>
      </c>
    </row>
    <row r="66" spans="1:14" x14ac:dyDescent="0.25">
      <c r="A66" s="13" t="s">
        <v>24</v>
      </c>
      <c r="B66" s="12" t="s">
        <v>25</v>
      </c>
      <c r="C66" s="12" t="s">
        <v>26</v>
      </c>
      <c r="D66" s="14">
        <v>559100</v>
      </c>
      <c r="E66" s="15">
        <v>389100</v>
      </c>
      <c r="F66" s="16">
        <v>66</v>
      </c>
      <c r="G66" s="14">
        <v>10.5</v>
      </c>
      <c r="H66" s="14">
        <v>5.5</v>
      </c>
      <c r="I66" s="14">
        <v>6</v>
      </c>
      <c r="J66" s="14">
        <v>8.5</v>
      </c>
      <c r="K66" s="14">
        <v>7</v>
      </c>
      <c r="L66" s="14">
        <v>8</v>
      </c>
      <c r="M66" s="14">
        <v>12</v>
      </c>
      <c r="N66" s="14">
        <v>8.5</v>
      </c>
    </row>
    <row r="67" spans="1:14" x14ac:dyDescent="0.25">
      <c r="A67" s="13" t="s">
        <v>273</v>
      </c>
      <c r="B67" s="12" t="s">
        <v>274</v>
      </c>
      <c r="C67" s="12" t="s">
        <v>220</v>
      </c>
      <c r="D67" s="14">
        <v>1030800</v>
      </c>
      <c r="E67" s="15">
        <v>600000</v>
      </c>
      <c r="F67" s="16">
        <v>66</v>
      </c>
      <c r="G67" s="14">
        <v>13.5</v>
      </c>
      <c r="H67" s="14">
        <v>5.5</v>
      </c>
      <c r="I67" s="14">
        <v>6</v>
      </c>
      <c r="J67" s="14">
        <v>5.5</v>
      </c>
      <c r="K67" s="14">
        <v>8</v>
      </c>
      <c r="L67" s="14">
        <v>7.5</v>
      </c>
      <c r="M67" s="14">
        <v>12</v>
      </c>
      <c r="N67" s="14">
        <v>8</v>
      </c>
    </row>
    <row r="68" spans="1:14" ht="25.5" x14ac:dyDescent="0.25">
      <c r="A68" s="13" t="s">
        <v>278</v>
      </c>
      <c r="B68" s="12" t="s">
        <v>279</v>
      </c>
      <c r="C68" s="12" t="s">
        <v>280</v>
      </c>
      <c r="D68" s="14">
        <v>124333</v>
      </c>
      <c r="E68" s="15">
        <v>124333</v>
      </c>
      <c r="F68" s="16">
        <v>64.5</v>
      </c>
      <c r="G68" s="14">
        <v>13.5</v>
      </c>
      <c r="H68" s="14">
        <v>6.5</v>
      </c>
      <c r="I68" s="14">
        <v>6</v>
      </c>
      <c r="J68" s="14">
        <v>4.5</v>
      </c>
      <c r="K68" s="14">
        <v>6.5</v>
      </c>
      <c r="L68" s="14">
        <v>7</v>
      </c>
      <c r="M68" s="14">
        <v>16</v>
      </c>
      <c r="N68" s="14">
        <v>4.5</v>
      </c>
    </row>
    <row r="69" spans="1:14" ht="25.5" x14ac:dyDescent="0.25">
      <c r="A69" s="13" t="s">
        <v>137</v>
      </c>
      <c r="B69" s="12" t="s">
        <v>138</v>
      </c>
      <c r="C69" s="12" t="s">
        <v>139</v>
      </c>
      <c r="D69" s="14">
        <v>675000</v>
      </c>
      <c r="E69" s="15">
        <v>555000</v>
      </c>
      <c r="F69" s="16">
        <v>64.5</v>
      </c>
      <c r="G69" s="14">
        <v>13</v>
      </c>
      <c r="H69" s="14">
        <v>7</v>
      </c>
      <c r="I69" s="14">
        <v>5</v>
      </c>
      <c r="J69" s="14">
        <v>4.5</v>
      </c>
      <c r="K69" s="14">
        <v>6</v>
      </c>
      <c r="L69" s="14">
        <v>9.5</v>
      </c>
      <c r="M69" s="14">
        <v>12.5</v>
      </c>
      <c r="N69" s="14">
        <v>7</v>
      </c>
    </row>
    <row r="70" spans="1:14" x14ac:dyDescent="0.25">
      <c r="A70" s="13" t="s">
        <v>289</v>
      </c>
      <c r="B70" s="12" t="s">
        <v>290</v>
      </c>
      <c r="C70" s="12" t="s">
        <v>291</v>
      </c>
      <c r="D70" s="14">
        <v>380000</v>
      </c>
      <c r="E70" s="15">
        <v>250000</v>
      </c>
      <c r="F70" s="16">
        <v>63</v>
      </c>
      <c r="G70" s="14">
        <v>12</v>
      </c>
      <c r="H70" s="14">
        <v>6</v>
      </c>
      <c r="I70" s="14">
        <v>6</v>
      </c>
      <c r="J70" s="14">
        <v>5</v>
      </c>
      <c r="K70" s="14">
        <v>6.5</v>
      </c>
      <c r="L70" s="14">
        <v>6.5</v>
      </c>
      <c r="M70" s="14">
        <v>12.5</v>
      </c>
      <c r="N70" s="14">
        <v>8.5</v>
      </c>
    </row>
    <row r="71" spans="1:14" x14ac:dyDescent="0.25">
      <c r="A71" s="13" t="s">
        <v>259</v>
      </c>
      <c r="B71" s="12" t="s">
        <v>260</v>
      </c>
      <c r="C71" s="12" t="s">
        <v>261</v>
      </c>
      <c r="D71" s="14">
        <v>580000</v>
      </c>
      <c r="E71" s="15">
        <v>476000</v>
      </c>
      <c r="F71" s="16">
        <v>61.5</v>
      </c>
      <c r="G71" s="14">
        <v>13.5</v>
      </c>
      <c r="H71" s="14">
        <v>6.5</v>
      </c>
      <c r="I71" s="14">
        <v>7.5</v>
      </c>
      <c r="J71" s="14">
        <v>6</v>
      </c>
      <c r="K71" s="14">
        <v>6</v>
      </c>
      <c r="L71" s="14">
        <v>6.5</v>
      </c>
      <c r="M71" s="14">
        <v>11.5</v>
      </c>
      <c r="N71" s="14">
        <v>4</v>
      </c>
    </row>
    <row r="72" spans="1:14" ht="25.5" x14ac:dyDescent="0.25">
      <c r="A72" s="13" t="s">
        <v>309</v>
      </c>
      <c r="B72" s="12" t="s">
        <v>310</v>
      </c>
      <c r="C72" s="12" t="s">
        <v>311</v>
      </c>
      <c r="D72" s="14">
        <v>2700000</v>
      </c>
      <c r="E72" s="15">
        <v>1800000</v>
      </c>
      <c r="F72" s="16">
        <v>60</v>
      </c>
      <c r="G72" s="14">
        <v>13.5</v>
      </c>
      <c r="H72" s="14">
        <v>4.5</v>
      </c>
      <c r="I72" s="14">
        <v>6.5</v>
      </c>
      <c r="J72" s="14">
        <v>7.5</v>
      </c>
      <c r="K72" s="14">
        <v>7</v>
      </c>
      <c r="L72" s="14">
        <v>8.5</v>
      </c>
      <c r="M72" s="14">
        <v>5.5</v>
      </c>
      <c r="N72" s="14">
        <v>7</v>
      </c>
    </row>
    <row r="73" spans="1:14" s="11" customFormat="1" ht="25.5" x14ac:dyDescent="0.25">
      <c r="A73" s="13" t="s">
        <v>312</v>
      </c>
      <c r="B73" s="12" t="s">
        <v>313</v>
      </c>
      <c r="C73" s="12" t="s">
        <v>186</v>
      </c>
      <c r="D73" s="14">
        <v>450784</v>
      </c>
      <c r="E73" s="15">
        <v>225392</v>
      </c>
      <c r="F73" s="16">
        <v>59</v>
      </c>
      <c r="G73" s="14">
        <v>14.5</v>
      </c>
      <c r="H73" s="14">
        <v>6</v>
      </c>
      <c r="I73" s="14">
        <v>6</v>
      </c>
      <c r="J73" s="14">
        <v>4.5</v>
      </c>
      <c r="K73" s="14">
        <v>4</v>
      </c>
      <c r="L73" s="14">
        <v>8.5</v>
      </c>
      <c r="M73" s="14">
        <v>8.5</v>
      </c>
      <c r="N73" s="14">
        <v>7</v>
      </c>
    </row>
    <row r="74" spans="1:14" x14ac:dyDescent="0.25">
      <c r="A74" s="13" t="s">
        <v>320</v>
      </c>
      <c r="B74" s="12" t="s">
        <v>321</v>
      </c>
      <c r="C74" s="12" t="s">
        <v>322</v>
      </c>
      <c r="D74" s="14">
        <v>1088000</v>
      </c>
      <c r="E74" s="15">
        <v>544000</v>
      </c>
      <c r="F74" s="16">
        <v>57</v>
      </c>
      <c r="G74" s="14">
        <v>12</v>
      </c>
      <c r="H74" s="14">
        <v>5</v>
      </c>
      <c r="I74" s="14">
        <v>5</v>
      </c>
      <c r="J74" s="14">
        <v>5.5</v>
      </c>
      <c r="K74" s="14">
        <v>3.5</v>
      </c>
      <c r="L74" s="14">
        <v>8</v>
      </c>
      <c r="M74" s="14">
        <v>10</v>
      </c>
      <c r="N74" s="14">
        <v>8</v>
      </c>
    </row>
    <row r="75" spans="1:14" ht="25.5" x14ac:dyDescent="0.25">
      <c r="A75" s="13" t="s">
        <v>323</v>
      </c>
      <c r="B75" s="12" t="s">
        <v>324</v>
      </c>
      <c r="C75" s="12" t="s">
        <v>294</v>
      </c>
      <c r="D75" s="14">
        <v>3000000</v>
      </c>
      <c r="E75" s="15">
        <v>1300000</v>
      </c>
      <c r="F75" s="16">
        <v>57</v>
      </c>
      <c r="G75" s="14">
        <v>11</v>
      </c>
      <c r="H75" s="14">
        <v>6</v>
      </c>
      <c r="I75" s="14">
        <v>6</v>
      </c>
      <c r="J75" s="14">
        <v>6</v>
      </c>
      <c r="K75" s="14">
        <v>5.5</v>
      </c>
      <c r="L75" s="14">
        <v>9</v>
      </c>
      <c r="M75" s="14">
        <v>6.5</v>
      </c>
      <c r="N75" s="14">
        <v>7</v>
      </c>
    </row>
    <row r="76" spans="1:14" ht="26.25" thickBot="1" x14ac:dyDescent="0.3">
      <c r="A76" s="13" t="s">
        <v>333</v>
      </c>
      <c r="B76" s="12" t="s">
        <v>334</v>
      </c>
      <c r="C76" s="12" t="s">
        <v>335</v>
      </c>
      <c r="D76" s="14">
        <v>1260000</v>
      </c>
      <c r="E76" s="15">
        <v>960000</v>
      </c>
      <c r="F76" s="16">
        <v>53</v>
      </c>
      <c r="G76" s="14">
        <v>12</v>
      </c>
      <c r="H76" s="14">
        <v>4</v>
      </c>
      <c r="I76" s="14">
        <v>5</v>
      </c>
      <c r="J76" s="14">
        <v>6.5</v>
      </c>
      <c r="K76" s="14">
        <v>5.5</v>
      </c>
      <c r="L76" s="14">
        <v>6</v>
      </c>
      <c r="M76" s="14">
        <v>9.5</v>
      </c>
      <c r="N76" s="14">
        <v>4.5</v>
      </c>
    </row>
    <row r="77" spans="1:14" ht="38.25" x14ac:dyDescent="0.25">
      <c r="A77" s="25" t="s">
        <v>348</v>
      </c>
      <c r="B77" s="19" t="s">
        <v>349</v>
      </c>
      <c r="C77" s="19" t="s">
        <v>350</v>
      </c>
      <c r="D77" s="26">
        <v>3819755</v>
      </c>
      <c r="E77" s="27">
        <v>0</v>
      </c>
      <c r="F77" s="28">
        <v>49</v>
      </c>
      <c r="G77" s="26">
        <v>8.3333333333333339</v>
      </c>
      <c r="H77" s="26">
        <v>4.666666666666667</v>
      </c>
      <c r="I77" s="26">
        <v>5</v>
      </c>
      <c r="J77" s="26">
        <v>5.666666666666667</v>
      </c>
      <c r="K77" s="26">
        <v>6.333333333333333</v>
      </c>
      <c r="L77" s="26">
        <v>7</v>
      </c>
      <c r="M77" s="26">
        <v>7</v>
      </c>
      <c r="N77" s="26">
        <v>5</v>
      </c>
    </row>
    <row r="78" spans="1:14" ht="25.5" x14ac:dyDescent="0.25">
      <c r="A78" s="13" t="s">
        <v>362</v>
      </c>
      <c r="B78" s="12" t="s">
        <v>363</v>
      </c>
      <c r="C78" s="12" t="s">
        <v>131</v>
      </c>
      <c r="D78" s="14">
        <v>806200</v>
      </c>
      <c r="E78" s="15">
        <v>0</v>
      </c>
      <c r="F78" s="16">
        <v>48.999999999999993</v>
      </c>
      <c r="G78" s="14">
        <v>8.6666666666666661</v>
      </c>
      <c r="H78" s="14">
        <v>5</v>
      </c>
      <c r="I78" s="14">
        <v>5</v>
      </c>
      <c r="J78" s="14">
        <v>4</v>
      </c>
      <c r="K78" s="14">
        <v>4.333333333333333</v>
      </c>
      <c r="L78" s="14">
        <v>7.666666666666667</v>
      </c>
      <c r="M78" s="14">
        <v>9.6666666666666661</v>
      </c>
      <c r="N78" s="14">
        <v>4.666666666666667</v>
      </c>
    </row>
    <row r="79" spans="1:14" x14ac:dyDescent="0.25">
      <c r="A79" s="13" t="s">
        <v>298</v>
      </c>
      <c r="B79" s="12" t="s">
        <v>299</v>
      </c>
      <c r="C79" s="12" t="s">
        <v>86</v>
      </c>
      <c r="D79" s="14">
        <v>2300000</v>
      </c>
      <c r="E79" s="15">
        <v>0</v>
      </c>
      <c r="F79" s="16">
        <v>47.5</v>
      </c>
      <c r="G79" s="14">
        <v>8</v>
      </c>
      <c r="H79" s="14">
        <v>4</v>
      </c>
      <c r="I79" s="14">
        <v>5</v>
      </c>
      <c r="J79" s="14">
        <v>4.5</v>
      </c>
      <c r="K79" s="14">
        <v>6.5</v>
      </c>
      <c r="L79" s="14">
        <v>7.5</v>
      </c>
      <c r="M79" s="14">
        <v>6</v>
      </c>
      <c r="N79" s="14">
        <v>6</v>
      </c>
    </row>
    <row r="80" spans="1:14" ht="38.25" x14ac:dyDescent="0.25">
      <c r="A80" s="13" t="s">
        <v>364</v>
      </c>
      <c r="B80" s="12" t="s">
        <v>365</v>
      </c>
      <c r="C80" s="12" t="s">
        <v>366</v>
      </c>
      <c r="D80" s="14">
        <v>850000</v>
      </c>
      <c r="E80" s="15">
        <v>0</v>
      </c>
      <c r="F80" s="16">
        <v>47</v>
      </c>
      <c r="G80" s="14">
        <v>5</v>
      </c>
      <c r="H80" s="14">
        <v>2.5</v>
      </c>
      <c r="I80" s="14">
        <v>3</v>
      </c>
      <c r="J80" s="14">
        <v>5.5</v>
      </c>
      <c r="K80" s="14">
        <v>7.5</v>
      </c>
      <c r="L80" s="14">
        <v>5</v>
      </c>
      <c r="M80" s="14">
        <v>13.5</v>
      </c>
      <c r="N80" s="14">
        <v>5</v>
      </c>
    </row>
    <row r="81" spans="1:14" x14ac:dyDescent="0.25">
      <c r="A81" s="13" t="s">
        <v>367</v>
      </c>
      <c r="B81" s="12" t="s">
        <v>368</v>
      </c>
      <c r="C81" s="12" t="s">
        <v>341</v>
      </c>
      <c r="D81" s="14">
        <v>973000</v>
      </c>
      <c r="E81" s="15">
        <v>0</v>
      </c>
      <c r="F81" s="16">
        <v>46.333333333333336</v>
      </c>
      <c r="G81" s="14">
        <v>11.333333333333334</v>
      </c>
      <c r="H81" s="14">
        <v>6.333333333333333</v>
      </c>
      <c r="I81" s="14">
        <v>3</v>
      </c>
      <c r="J81" s="14">
        <v>2.6666666666666665</v>
      </c>
      <c r="K81" s="14">
        <v>3.3333333333333335</v>
      </c>
      <c r="L81" s="14">
        <v>7.666666666666667</v>
      </c>
      <c r="M81" s="14">
        <v>8</v>
      </c>
      <c r="N81" s="14">
        <v>4</v>
      </c>
    </row>
    <row r="82" spans="1:14" ht="25.5" x14ac:dyDescent="0.25">
      <c r="A82" s="13" t="s">
        <v>369</v>
      </c>
      <c r="B82" s="12" t="s">
        <v>370</v>
      </c>
      <c r="C82" s="12" t="s">
        <v>338</v>
      </c>
      <c r="D82" s="14">
        <v>350000</v>
      </c>
      <c r="E82" s="15">
        <v>0</v>
      </c>
      <c r="F82" s="16">
        <v>45.5</v>
      </c>
      <c r="G82" s="14">
        <v>6.5</v>
      </c>
      <c r="H82" s="14">
        <v>3</v>
      </c>
      <c r="I82" s="14">
        <v>4.5</v>
      </c>
      <c r="J82" s="14">
        <v>4.5</v>
      </c>
      <c r="K82" s="14">
        <v>6.5</v>
      </c>
      <c r="L82" s="14">
        <v>6</v>
      </c>
      <c r="M82" s="14">
        <v>9.5</v>
      </c>
      <c r="N82" s="14">
        <v>5</v>
      </c>
    </row>
    <row r="83" spans="1:14" ht="25.5" x14ac:dyDescent="0.25">
      <c r="A83" s="13" t="s">
        <v>379</v>
      </c>
      <c r="B83" s="12" t="s">
        <v>380</v>
      </c>
      <c r="C83" s="12" t="s">
        <v>381</v>
      </c>
      <c r="D83" s="14">
        <v>153240</v>
      </c>
      <c r="E83" s="15">
        <v>0</v>
      </c>
      <c r="F83" s="16">
        <v>42</v>
      </c>
      <c r="G83" s="14">
        <v>4.5</v>
      </c>
      <c r="H83" s="14">
        <v>4.5</v>
      </c>
      <c r="I83" s="14">
        <v>3.5</v>
      </c>
      <c r="J83" s="14">
        <v>5</v>
      </c>
      <c r="K83" s="14">
        <v>4</v>
      </c>
      <c r="L83" s="14">
        <v>6.5</v>
      </c>
      <c r="M83" s="14">
        <v>7.5</v>
      </c>
      <c r="N83" s="14">
        <v>6.5</v>
      </c>
    </row>
    <row r="84" spans="1:14" ht="25.5" x14ac:dyDescent="0.25">
      <c r="A84" s="13" t="s">
        <v>387</v>
      </c>
      <c r="B84" s="12" t="s">
        <v>388</v>
      </c>
      <c r="C84" s="12" t="s">
        <v>341</v>
      </c>
      <c r="D84" s="14">
        <v>838350</v>
      </c>
      <c r="E84" s="15">
        <v>0</v>
      </c>
      <c r="F84" s="16">
        <v>33</v>
      </c>
      <c r="G84" s="14">
        <v>3</v>
      </c>
      <c r="H84" s="14">
        <v>3</v>
      </c>
      <c r="I84" s="14">
        <v>3</v>
      </c>
      <c r="J84" s="14">
        <v>2.5</v>
      </c>
      <c r="K84" s="14">
        <v>2.5</v>
      </c>
      <c r="L84" s="14">
        <v>6.5</v>
      </c>
      <c r="M84" s="14">
        <v>7</v>
      </c>
      <c r="N84" s="14">
        <v>4</v>
      </c>
    </row>
    <row r="85" spans="1:14" x14ac:dyDescent="0.25">
      <c r="B85" s="1"/>
      <c r="C85" s="1"/>
      <c r="D85" s="1"/>
      <c r="E85" s="1"/>
      <c r="F85" s="1"/>
      <c r="H85" s="1"/>
      <c r="I85" s="1"/>
      <c r="J85" s="1"/>
      <c r="K85" s="1"/>
      <c r="L85" s="1"/>
      <c r="M85" s="1"/>
      <c r="N85" s="1"/>
    </row>
    <row r="86" spans="1:14" x14ac:dyDescent="0.25">
      <c r="B86" s="1"/>
      <c r="C86" s="1"/>
      <c r="D86" s="1"/>
      <c r="E86" s="1"/>
      <c r="F86" s="1"/>
      <c r="H86" s="1"/>
      <c r="I86" s="1"/>
      <c r="J86" s="1"/>
      <c r="K86" s="1"/>
      <c r="L86" s="1"/>
      <c r="M86" s="1"/>
      <c r="N86" s="1"/>
    </row>
    <row r="87" spans="1:14" x14ac:dyDescent="0.25">
      <c r="A87" s="9" t="s">
        <v>421</v>
      </c>
      <c r="B87" s="1"/>
      <c r="C87" s="1"/>
      <c r="D87" s="1"/>
      <c r="E87" s="49" t="s">
        <v>394</v>
      </c>
      <c r="F87" s="5"/>
      <c r="G87" s="79" t="s">
        <v>431</v>
      </c>
      <c r="H87" s="80"/>
      <c r="I87" s="80"/>
      <c r="J87" s="80"/>
      <c r="K87" s="80"/>
      <c r="L87" s="80"/>
      <c r="M87" s="80"/>
      <c r="N87" s="81"/>
    </row>
    <row r="88" spans="1:14" ht="25.5" x14ac:dyDescent="0.25">
      <c r="A88" s="34" t="s">
        <v>0</v>
      </c>
      <c r="B88" s="35" t="s">
        <v>393</v>
      </c>
      <c r="C88" s="35" t="s">
        <v>1</v>
      </c>
      <c r="D88" s="35" t="s">
        <v>2</v>
      </c>
      <c r="E88" s="36" t="s">
        <v>435</v>
      </c>
      <c r="F88" s="36" t="s">
        <v>395</v>
      </c>
      <c r="G88" s="35" t="s">
        <v>4</v>
      </c>
      <c r="H88" s="37" t="s">
        <v>5</v>
      </c>
      <c r="I88" s="37" t="s">
        <v>6</v>
      </c>
      <c r="J88" s="37" t="s">
        <v>7</v>
      </c>
      <c r="K88" s="37" t="s">
        <v>8</v>
      </c>
      <c r="L88" s="37" t="s">
        <v>9</v>
      </c>
      <c r="M88" s="37" t="s">
        <v>10</v>
      </c>
      <c r="N88" s="37" t="s">
        <v>11</v>
      </c>
    </row>
    <row r="89" spans="1:14" ht="25.5" x14ac:dyDescent="0.25">
      <c r="A89" s="13" t="s">
        <v>12</v>
      </c>
      <c r="B89" s="12" t="s">
        <v>13</v>
      </c>
      <c r="C89" s="12" t="s">
        <v>14</v>
      </c>
      <c r="D89" s="14">
        <v>3100000</v>
      </c>
      <c r="E89" s="22">
        <v>3100000</v>
      </c>
      <c r="F89" s="15">
        <v>92</v>
      </c>
      <c r="G89" s="14">
        <v>18.5</v>
      </c>
      <c r="H89" s="14">
        <v>10</v>
      </c>
      <c r="I89" s="14">
        <v>8.5</v>
      </c>
      <c r="J89" s="14">
        <v>9</v>
      </c>
      <c r="K89" s="14">
        <v>10</v>
      </c>
      <c r="L89" s="14">
        <v>10</v>
      </c>
      <c r="M89" s="14">
        <v>17</v>
      </c>
      <c r="N89" s="14">
        <v>9</v>
      </c>
    </row>
    <row r="90" spans="1:14" x14ac:dyDescent="0.25">
      <c r="A90" s="13" t="s">
        <v>33</v>
      </c>
      <c r="B90" s="12" t="s">
        <v>34</v>
      </c>
      <c r="C90" s="12" t="s">
        <v>35</v>
      </c>
      <c r="D90" s="14">
        <v>199500</v>
      </c>
      <c r="E90" s="15">
        <v>199500</v>
      </c>
      <c r="F90" s="16">
        <v>88.5</v>
      </c>
      <c r="G90" s="14">
        <v>18</v>
      </c>
      <c r="H90" s="14">
        <v>8</v>
      </c>
      <c r="I90" s="14">
        <v>9</v>
      </c>
      <c r="J90" s="14">
        <v>8</v>
      </c>
      <c r="K90" s="14">
        <v>8.5</v>
      </c>
      <c r="L90" s="14">
        <v>10</v>
      </c>
      <c r="M90" s="14">
        <v>19.5</v>
      </c>
      <c r="N90" s="14">
        <v>7.5</v>
      </c>
    </row>
    <row r="91" spans="1:14" x14ac:dyDescent="0.25">
      <c r="A91" s="13" t="s">
        <v>283</v>
      </c>
      <c r="B91" s="12" t="s">
        <v>284</v>
      </c>
      <c r="C91" s="12" t="s">
        <v>285</v>
      </c>
      <c r="D91" s="14">
        <v>978000</v>
      </c>
      <c r="E91" s="15">
        <v>978000</v>
      </c>
      <c r="F91" s="16">
        <v>88</v>
      </c>
      <c r="G91" s="14">
        <v>19</v>
      </c>
      <c r="H91" s="14">
        <v>9</v>
      </c>
      <c r="I91" s="14">
        <v>9</v>
      </c>
      <c r="J91" s="14">
        <v>9.5</v>
      </c>
      <c r="K91" s="14">
        <v>8.5</v>
      </c>
      <c r="L91" s="14">
        <v>9</v>
      </c>
      <c r="M91" s="14">
        <v>16.5</v>
      </c>
      <c r="N91" s="14">
        <v>7.5</v>
      </c>
    </row>
    <row r="92" spans="1:14" ht="25.5" x14ac:dyDescent="0.25">
      <c r="A92" s="13" t="s">
        <v>67</v>
      </c>
      <c r="B92" s="12" t="s">
        <v>68</v>
      </c>
      <c r="C92" s="12" t="s">
        <v>69</v>
      </c>
      <c r="D92" s="14">
        <v>541000</v>
      </c>
      <c r="E92" s="22">
        <v>541000</v>
      </c>
      <c r="F92" s="16">
        <v>85.5</v>
      </c>
      <c r="G92" s="14">
        <v>18</v>
      </c>
      <c r="H92" s="14">
        <v>8</v>
      </c>
      <c r="I92" s="14">
        <v>7</v>
      </c>
      <c r="J92" s="14">
        <v>8.5</v>
      </c>
      <c r="K92" s="14">
        <v>9.5</v>
      </c>
      <c r="L92" s="14">
        <v>10</v>
      </c>
      <c r="M92" s="14">
        <v>16</v>
      </c>
      <c r="N92" s="14">
        <v>8.5</v>
      </c>
    </row>
    <row r="93" spans="1:14" ht="38.25" x14ac:dyDescent="0.25">
      <c r="A93" s="13" t="s">
        <v>76</v>
      </c>
      <c r="B93" s="12" t="s">
        <v>77</v>
      </c>
      <c r="C93" s="12" t="s">
        <v>78</v>
      </c>
      <c r="D93" s="14">
        <v>220000</v>
      </c>
      <c r="E93" s="15">
        <v>220000</v>
      </c>
      <c r="F93" s="16">
        <v>84.5</v>
      </c>
      <c r="G93" s="14">
        <v>16</v>
      </c>
      <c r="H93" s="14">
        <v>8</v>
      </c>
      <c r="I93" s="14">
        <v>8</v>
      </c>
      <c r="J93" s="14">
        <v>8</v>
      </c>
      <c r="K93" s="14">
        <v>8.5</v>
      </c>
      <c r="L93" s="14">
        <v>10</v>
      </c>
      <c r="M93" s="14">
        <v>17</v>
      </c>
      <c r="N93" s="14">
        <v>9</v>
      </c>
    </row>
    <row r="94" spans="1:14" ht="25.5" x14ac:dyDescent="0.25">
      <c r="A94" s="13" t="s">
        <v>193</v>
      </c>
      <c r="B94" s="12" t="s">
        <v>194</v>
      </c>
      <c r="C94" s="12" t="s">
        <v>195</v>
      </c>
      <c r="D94" s="14">
        <v>330000</v>
      </c>
      <c r="E94" s="15">
        <v>330000</v>
      </c>
      <c r="F94" s="16">
        <v>84</v>
      </c>
      <c r="G94" s="14">
        <v>16</v>
      </c>
      <c r="H94" s="14">
        <v>7.5</v>
      </c>
      <c r="I94" s="14">
        <v>8</v>
      </c>
      <c r="J94" s="14">
        <v>8.5</v>
      </c>
      <c r="K94" s="14">
        <v>8.5</v>
      </c>
      <c r="L94" s="14">
        <v>10</v>
      </c>
      <c r="M94" s="14">
        <v>18.5</v>
      </c>
      <c r="N94" s="14">
        <v>7</v>
      </c>
    </row>
    <row r="95" spans="1:14" ht="25.5" x14ac:dyDescent="0.25">
      <c r="A95" s="13" t="s">
        <v>92</v>
      </c>
      <c r="B95" s="12" t="s">
        <v>93</v>
      </c>
      <c r="C95" s="12" t="s">
        <v>94</v>
      </c>
      <c r="D95" s="14">
        <v>405000</v>
      </c>
      <c r="E95" s="15">
        <v>405000</v>
      </c>
      <c r="F95" s="16">
        <v>83</v>
      </c>
      <c r="G95" s="14">
        <v>16.5</v>
      </c>
      <c r="H95" s="14">
        <v>8.5</v>
      </c>
      <c r="I95" s="14">
        <v>7.5</v>
      </c>
      <c r="J95" s="14">
        <v>7.5</v>
      </c>
      <c r="K95" s="14">
        <v>8</v>
      </c>
      <c r="L95" s="14">
        <v>10</v>
      </c>
      <c r="M95" s="14">
        <v>17.5</v>
      </c>
      <c r="N95" s="14">
        <v>7.5</v>
      </c>
    </row>
    <row r="96" spans="1:14" x14ac:dyDescent="0.25">
      <c r="A96" s="13" t="s">
        <v>95</v>
      </c>
      <c r="B96" s="12" t="s">
        <v>96</v>
      </c>
      <c r="C96" s="12" t="s">
        <v>97</v>
      </c>
      <c r="D96" s="14">
        <v>172100</v>
      </c>
      <c r="E96" s="15">
        <v>172100</v>
      </c>
      <c r="F96" s="16">
        <v>82.5</v>
      </c>
      <c r="G96" s="14">
        <v>16</v>
      </c>
      <c r="H96" s="14">
        <v>7.5</v>
      </c>
      <c r="I96" s="14">
        <v>8</v>
      </c>
      <c r="J96" s="14">
        <v>8.5</v>
      </c>
      <c r="K96" s="14">
        <v>9</v>
      </c>
      <c r="L96" s="14">
        <v>9.5</v>
      </c>
      <c r="M96" s="14">
        <v>16.5</v>
      </c>
      <c r="N96" s="14">
        <v>7.5</v>
      </c>
    </row>
    <row r="97" spans="1:14" ht="38.25" x14ac:dyDescent="0.25">
      <c r="A97" s="13" t="s">
        <v>115</v>
      </c>
      <c r="B97" s="12" t="s">
        <v>116</v>
      </c>
      <c r="C97" s="12" t="s">
        <v>117</v>
      </c>
      <c r="D97" s="14">
        <v>87000</v>
      </c>
      <c r="E97" s="15">
        <v>87000</v>
      </c>
      <c r="F97" s="16">
        <v>81</v>
      </c>
      <c r="G97" s="14">
        <v>15.5</v>
      </c>
      <c r="H97" s="14">
        <v>7</v>
      </c>
      <c r="I97" s="14">
        <v>7</v>
      </c>
      <c r="J97" s="14">
        <v>8.5</v>
      </c>
      <c r="K97" s="14">
        <v>7.5</v>
      </c>
      <c r="L97" s="14">
        <v>8</v>
      </c>
      <c r="M97" s="14">
        <v>18.5</v>
      </c>
      <c r="N97" s="14">
        <v>9</v>
      </c>
    </row>
    <row r="98" spans="1:14" x14ac:dyDescent="0.25">
      <c r="A98" s="13" t="s">
        <v>126</v>
      </c>
      <c r="B98" s="12" t="s">
        <v>127</v>
      </c>
      <c r="C98" s="12" t="s">
        <v>128</v>
      </c>
      <c r="D98" s="14">
        <v>650000</v>
      </c>
      <c r="E98" s="15">
        <v>600000</v>
      </c>
      <c r="F98" s="16">
        <v>80</v>
      </c>
      <c r="G98" s="14">
        <v>17</v>
      </c>
      <c r="H98" s="14">
        <v>8.5</v>
      </c>
      <c r="I98" s="14">
        <v>6.5</v>
      </c>
      <c r="J98" s="14">
        <v>9</v>
      </c>
      <c r="K98" s="14">
        <v>8.5</v>
      </c>
      <c r="L98" s="14">
        <v>7.5</v>
      </c>
      <c r="M98" s="14">
        <v>14</v>
      </c>
      <c r="N98" s="14">
        <v>9</v>
      </c>
    </row>
    <row r="99" spans="1:14" ht="25.5" x14ac:dyDescent="0.25">
      <c r="A99" s="13" t="s">
        <v>81</v>
      </c>
      <c r="B99" s="12" t="s">
        <v>82</v>
      </c>
      <c r="C99" s="12" t="s">
        <v>83</v>
      </c>
      <c r="D99" s="14">
        <v>484193</v>
      </c>
      <c r="E99" s="15">
        <v>484193</v>
      </c>
      <c r="F99" s="16">
        <v>77.5</v>
      </c>
      <c r="G99" s="14">
        <v>15.5</v>
      </c>
      <c r="H99" s="14">
        <v>7.5</v>
      </c>
      <c r="I99" s="14">
        <v>7.5</v>
      </c>
      <c r="J99" s="14">
        <v>8.5</v>
      </c>
      <c r="K99" s="14">
        <v>9</v>
      </c>
      <c r="L99" s="14">
        <v>9</v>
      </c>
      <c r="M99" s="14">
        <v>14</v>
      </c>
      <c r="N99" s="14">
        <v>6.5</v>
      </c>
    </row>
    <row r="100" spans="1:14" x14ac:dyDescent="0.25">
      <c r="A100" s="13" t="s">
        <v>149</v>
      </c>
      <c r="B100" s="12" t="s">
        <v>150</v>
      </c>
      <c r="C100" s="12" t="s">
        <v>75</v>
      </c>
      <c r="D100" s="14">
        <v>420000</v>
      </c>
      <c r="E100" s="15">
        <v>420000</v>
      </c>
      <c r="F100" s="16">
        <v>77.5</v>
      </c>
      <c r="G100" s="14">
        <v>16</v>
      </c>
      <c r="H100" s="14">
        <v>7.5</v>
      </c>
      <c r="I100" s="14">
        <v>8</v>
      </c>
      <c r="J100" s="14">
        <v>7</v>
      </c>
      <c r="K100" s="14">
        <v>8.5</v>
      </c>
      <c r="L100" s="14">
        <v>8.5</v>
      </c>
      <c r="M100" s="14">
        <v>16.5</v>
      </c>
      <c r="N100" s="14">
        <v>5.5</v>
      </c>
    </row>
    <row r="101" spans="1:14" x14ac:dyDescent="0.25">
      <c r="A101" s="13" t="s">
        <v>242</v>
      </c>
      <c r="B101" s="12" t="s">
        <v>243</v>
      </c>
      <c r="C101" s="12" t="s">
        <v>244</v>
      </c>
      <c r="D101" s="14">
        <v>298000</v>
      </c>
      <c r="E101" s="15">
        <v>298000</v>
      </c>
      <c r="F101" s="16">
        <v>77.5</v>
      </c>
      <c r="G101" s="14">
        <v>16</v>
      </c>
      <c r="H101" s="14">
        <v>6</v>
      </c>
      <c r="I101" s="14">
        <v>7</v>
      </c>
      <c r="J101" s="14">
        <v>7.5</v>
      </c>
      <c r="K101" s="14">
        <v>8</v>
      </c>
      <c r="L101" s="14">
        <v>7</v>
      </c>
      <c r="M101" s="14">
        <v>17.5</v>
      </c>
      <c r="N101" s="14">
        <v>8.5</v>
      </c>
    </row>
    <row r="102" spans="1:14" x14ac:dyDescent="0.25">
      <c r="A102" s="13" t="s">
        <v>151</v>
      </c>
      <c r="B102" s="12" t="s">
        <v>152</v>
      </c>
      <c r="C102" s="12" t="s">
        <v>153</v>
      </c>
      <c r="D102" s="14">
        <v>213370</v>
      </c>
      <c r="E102" s="15">
        <v>200000</v>
      </c>
      <c r="F102" s="16">
        <v>77.5</v>
      </c>
      <c r="G102" s="14">
        <v>14.5</v>
      </c>
      <c r="H102" s="14">
        <v>8</v>
      </c>
      <c r="I102" s="14">
        <v>7</v>
      </c>
      <c r="J102" s="14">
        <v>7</v>
      </c>
      <c r="K102" s="14">
        <v>7.5</v>
      </c>
      <c r="L102" s="14">
        <v>8</v>
      </c>
      <c r="M102" s="14">
        <v>17</v>
      </c>
      <c r="N102" s="14">
        <v>8.5</v>
      </c>
    </row>
    <row r="103" spans="1:14" x14ac:dyDescent="0.25">
      <c r="A103" s="13" t="s">
        <v>160</v>
      </c>
      <c r="B103" s="12" t="s">
        <v>161</v>
      </c>
      <c r="C103" s="12" t="s">
        <v>162</v>
      </c>
      <c r="D103" s="14">
        <v>378500</v>
      </c>
      <c r="E103" s="15">
        <v>378500</v>
      </c>
      <c r="F103" s="16">
        <v>76</v>
      </c>
      <c r="G103" s="14">
        <v>14.5</v>
      </c>
      <c r="H103" s="14">
        <v>7</v>
      </c>
      <c r="I103" s="14">
        <v>7.5</v>
      </c>
      <c r="J103" s="14">
        <v>7</v>
      </c>
      <c r="K103" s="14">
        <v>8</v>
      </c>
      <c r="L103" s="14">
        <v>9</v>
      </c>
      <c r="M103" s="14">
        <v>17.5</v>
      </c>
      <c r="N103" s="14">
        <v>5.5</v>
      </c>
    </row>
    <row r="104" spans="1:14" ht="25.5" x14ac:dyDescent="0.25">
      <c r="A104" s="13" t="s">
        <v>178</v>
      </c>
      <c r="B104" s="12" t="s">
        <v>179</v>
      </c>
      <c r="C104" s="12" t="s">
        <v>180</v>
      </c>
      <c r="D104" s="14">
        <v>175500</v>
      </c>
      <c r="E104" s="15">
        <v>150000</v>
      </c>
      <c r="F104" s="16">
        <v>75</v>
      </c>
      <c r="G104" s="14">
        <v>14.5</v>
      </c>
      <c r="H104" s="14">
        <v>6.5</v>
      </c>
      <c r="I104" s="14">
        <v>7</v>
      </c>
      <c r="J104" s="14">
        <v>6.5</v>
      </c>
      <c r="K104" s="14">
        <v>9</v>
      </c>
      <c r="L104" s="14">
        <v>6.5</v>
      </c>
      <c r="M104" s="14">
        <v>16.5</v>
      </c>
      <c r="N104" s="14">
        <v>8.5</v>
      </c>
    </row>
    <row r="105" spans="1:14" x14ac:dyDescent="0.25">
      <c r="A105" s="13" t="s">
        <v>184</v>
      </c>
      <c r="B105" s="12" t="s">
        <v>185</v>
      </c>
      <c r="C105" s="12" t="s">
        <v>186</v>
      </c>
      <c r="D105" s="14">
        <v>402719</v>
      </c>
      <c r="E105" s="15">
        <v>352719</v>
      </c>
      <c r="F105" s="16">
        <v>74.5</v>
      </c>
      <c r="G105" s="14">
        <v>15</v>
      </c>
      <c r="H105" s="14">
        <v>8</v>
      </c>
      <c r="I105" s="14">
        <v>7</v>
      </c>
      <c r="J105" s="14">
        <v>6.5</v>
      </c>
      <c r="K105" s="14">
        <v>7.5</v>
      </c>
      <c r="L105" s="14">
        <v>8</v>
      </c>
      <c r="M105" s="14">
        <v>15</v>
      </c>
      <c r="N105" s="14">
        <v>7.5</v>
      </c>
    </row>
    <row r="106" spans="1:14" ht="25.5" x14ac:dyDescent="0.25">
      <c r="A106" s="13" t="s">
        <v>143</v>
      </c>
      <c r="B106" s="12" t="s">
        <v>144</v>
      </c>
      <c r="C106" s="12" t="s">
        <v>145</v>
      </c>
      <c r="D106" s="14">
        <v>1141400</v>
      </c>
      <c r="E106" s="15">
        <v>1141400</v>
      </c>
      <c r="F106" s="16">
        <v>73.5</v>
      </c>
      <c r="G106" s="14">
        <v>17</v>
      </c>
      <c r="H106" s="14">
        <v>7.5</v>
      </c>
      <c r="I106" s="14">
        <v>7.5</v>
      </c>
      <c r="J106" s="14">
        <v>7</v>
      </c>
      <c r="K106" s="14">
        <v>8.5</v>
      </c>
      <c r="L106" s="14">
        <v>9.5</v>
      </c>
      <c r="M106" s="14">
        <v>13</v>
      </c>
      <c r="N106" s="14">
        <v>3.5</v>
      </c>
    </row>
    <row r="107" spans="1:14" ht="25.5" x14ac:dyDescent="0.25">
      <c r="A107" s="13" t="s">
        <v>221</v>
      </c>
      <c r="B107" s="12" t="s">
        <v>222</v>
      </c>
      <c r="C107" s="12" t="s">
        <v>223</v>
      </c>
      <c r="D107" s="14">
        <v>165000</v>
      </c>
      <c r="E107" s="15">
        <v>130000</v>
      </c>
      <c r="F107" s="16">
        <v>70.5</v>
      </c>
      <c r="G107" s="14">
        <v>12.5</v>
      </c>
      <c r="H107" s="14">
        <v>7</v>
      </c>
      <c r="I107" s="14">
        <v>5.5</v>
      </c>
      <c r="J107" s="14">
        <v>7.5</v>
      </c>
      <c r="K107" s="14">
        <v>6</v>
      </c>
      <c r="L107" s="14">
        <v>7.5</v>
      </c>
      <c r="M107" s="14">
        <v>16.5</v>
      </c>
      <c r="N107" s="14">
        <v>8</v>
      </c>
    </row>
    <row r="108" spans="1:14" x14ac:dyDescent="0.25">
      <c r="A108" s="13" t="s">
        <v>229</v>
      </c>
      <c r="B108" s="12" t="s">
        <v>230</v>
      </c>
      <c r="C108" s="12" t="s">
        <v>61</v>
      </c>
      <c r="D108" s="14">
        <v>580000</v>
      </c>
      <c r="E108" s="15">
        <v>580000</v>
      </c>
      <c r="F108" s="16">
        <v>70</v>
      </c>
      <c r="G108" s="14">
        <v>12.5</v>
      </c>
      <c r="H108" s="14">
        <v>7</v>
      </c>
      <c r="I108" s="14">
        <v>8</v>
      </c>
      <c r="J108" s="14">
        <v>6</v>
      </c>
      <c r="K108" s="14">
        <v>6.5</v>
      </c>
      <c r="L108" s="14">
        <v>10</v>
      </c>
      <c r="M108" s="14">
        <v>12</v>
      </c>
      <c r="N108" s="14">
        <v>8</v>
      </c>
    </row>
    <row r="109" spans="1:14" ht="25.5" x14ac:dyDescent="0.25">
      <c r="A109" s="13" t="s">
        <v>236</v>
      </c>
      <c r="B109" s="12" t="s">
        <v>237</v>
      </c>
      <c r="C109" s="12" t="s">
        <v>238</v>
      </c>
      <c r="D109" s="14">
        <v>360000</v>
      </c>
      <c r="E109" s="15">
        <v>290000</v>
      </c>
      <c r="F109" s="16">
        <v>69.5</v>
      </c>
      <c r="G109" s="14">
        <v>11</v>
      </c>
      <c r="H109" s="14">
        <v>6.5</v>
      </c>
      <c r="I109" s="14">
        <v>6</v>
      </c>
      <c r="J109" s="14">
        <v>7.5</v>
      </c>
      <c r="K109" s="14">
        <v>7.5</v>
      </c>
      <c r="L109" s="14">
        <v>8</v>
      </c>
      <c r="M109" s="14">
        <v>16.5</v>
      </c>
      <c r="N109" s="14">
        <v>6.5</v>
      </c>
    </row>
    <row r="110" spans="1:14" ht="25.5" x14ac:dyDescent="0.25">
      <c r="A110" s="13" t="s">
        <v>314</v>
      </c>
      <c r="B110" s="12" t="s">
        <v>315</v>
      </c>
      <c r="C110" s="12" t="s">
        <v>316</v>
      </c>
      <c r="D110" s="14">
        <v>416500</v>
      </c>
      <c r="E110" s="15">
        <v>416500</v>
      </c>
      <c r="F110" s="16">
        <v>69.333333333333329</v>
      </c>
      <c r="G110" s="14">
        <v>16.666666666666668</v>
      </c>
      <c r="H110" s="14">
        <v>8.6666666666666661</v>
      </c>
      <c r="I110" s="14">
        <v>7.333333333333333</v>
      </c>
      <c r="J110" s="14">
        <v>7.666666666666667</v>
      </c>
      <c r="K110" s="14">
        <v>5.666666666666667</v>
      </c>
      <c r="L110" s="14">
        <v>8.6666666666666661</v>
      </c>
      <c r="M110" s="14">
        <v>9.6666666666666661</v>
      </c>
      <c r="N110" s="14">
        <v>5</v>
      </c>
    </row>
    <row r="111" spans="1:14" ht="38.25" x14ac:dyDescent="0.25">
      <c r="A111" s="13" t="s">
        <v>250</v>
      </c>
      <c r="B111" s="12" t="s">
        <v>251</v>
      </c>
      <c r="C111" s="12" t="s">
        <v>252</v>
      </c>
      <c r="D111" s="14">
        <v>499586</v>
      </c>
      <c r="E111" s="15">
        <v>350000</v>
      </c>
      <c r="F111" s="16">
        <v>68.5</v>
      </c>
      <c r="G111" s="14">
        <v>14</v>
      </c>
      <c r="H111" s="14">
        <v>7.5</v>
      </c>
      <c r="I111" s="14">
        <v>6.5</v>
      </c>
      <c r="J111" s="14">
        <v>6.5</v>
      </c>
      <c r="K111" s="14">
        <v>6.5</v>
      </c>
      <c r="L111" s="14">
        <v>7.5</v>
      </c>
      <c r="M111" s="14">
        <v>13</v>
      </c>
      <c r="N111" s="14">
        <v>7</v>
      </c>
    </row>
    <row r="112" spans="1:14" ht="25.5" x14ac:dyDescent="0.25">
      <c r="A112" s="13" t="s">
        <v>253</v>
      </c>
      <c r="B112" s="12" t="s">
        <v>254</v>
      </c>
      <c r="C112" s="12" t="s">
        <v>255</v>
      </c>
      <c r="D112" s="14">
        <v>489500</v>
      </c>
      <c r="E112" s="15">
        <v>300000</v>
      </c>
      <c r="F112" s="16">
        <v>68.5</v>
      </c>
      <c r="G112" s="14">
        <v>11.5</v>
      </c>
      <c r="H112" s="14">
        <v>7</v>
      </c>
      <c r="I112" s="14">
        <v>8.5</v>
      </c>
      <c r="J112" s="14">
        <v>7</v>
      </c>
      <c r="K112" s="14">
        <v>8.5</v>
      </c>
      <c r="L112" s="14">
        <v>6</v>
      </c>
      <c r="M112" s="14">
        <v>11.5</v>
      </c>
      <c r="N112" s="14">
        <v>8.5</v>
      </c>
    </row>
    <row r="113" spans="1:14" x14ac:dyDescent="0.25">
      <c r="A113" s="13" t="s">
        <v>262</v>
      </c>
      <c r="B113" s="12" t="s">
        <v>263</v>
      </c>
      <c r="C113" s="12" t="s">
        <v>214</v>
      </c>
      <c r="D113" s="14">
        <v>299580</v>
      </c>
      <c r="E113" s="15">
        <v>235580</v>
      </c>
      <c r="F113" s="16">
        <v>67</v>
      </c>
      <c r="G113" s="14">
        <v>13</v>
      </c>
      <c r="H113" s="14">
        <v>6.5</v>
      </c>
      <c r="I113" s="14">
        <v>7</v>
      </c>
      <c r="J113" s="14">
        <v>6</v>
      </c>
      <c r="K113" s="14">
        <v>7</v>
      </c>
      <c r="L113" s="14">
        <v>6.5</v>
      </c>
      <c r="M113" s="14">
        <v>14.5</v>
      </c>
      <c r="N113" s="14">
        <v>6.5</v>
      </c>
    </row>
    <row r="114" spans="1:14" ht="25.5" x14ac:dyDescent="0.25">
      <c r="A114" s="13" t="s">
        <v>270</v>
      </c>
      <c r="B114" s="12" t="s">
        <v>271</v>
      </c>
      <c r="C114" s="12" t="s">
        <v>272</v>
      </c>
      <c r="D114" s="14">
        <v>608000</v>
      </c>
      <c r="E114" s="15">
        <v>360000</v>
      </c>
      <c r="F114" s="16">
        <v>66.5</v>
      </c>
      <c r="G114" s="14">
        <v>11.5</v>
      </c>
      <c r="H114" s="14">
        <v>5.5</v>
      </c>
      <c r="I114" s="14">
        <v>6</v>
      </c>
      <c r="J114" s="14">
        <v>6</v>
      </c>
      <c r="K114" s="14">
        <v>7.5</v>
      </c>
      <c r="L114" s="14">
        <v>8.5</v>
      </c>
      <c r="M114" s="14">
        <v>14</v>
      </c>
      <c r="N114" s="14">
        <v>7.5</v>
      </c>
    </row>
    <row r="115" spans="1:14" x14ac:dyDescent="0.25">
      <c r="A115" s="13" t="s">
        <v>39</v>
      </c>
      <c r="B115" s="12" t="s">
        <v>40</v>
      </c>
      <c r="C115" s="12" t="s">
        <v>41</v>
      </c>
      <c r="D115" s="14">
        <v>2000000</v>
      </c>
      <c r="E115" s="15">
        <v>1660000</v>
      </c>
      <c r="F115" s="16">
        <v>63.5</v>
      </c>
      <c r="G115" s="14">
        <v>15</v>
      </c>
      <c r="H115" s="14">
        <v>7.5</v>
      </c>
      <c r="I115" s="14">
        <v>7.5</v>
      </c>
      <c r="J115" s="14">
        <v>5.5</v>
      </c>
      <c r="K115" s="14">
        <v>8.5</v>
      </c>
      <c r="L115" s="14">
        <v>8</v>
      </c>
      <c r="M115" s="14">
        <v>9</v>
      </c>
      <c r="N115" s="14">
        <v>2.5</v>
      </c>
    </row>
    <row r="116" spans="1:14" ht="25.5" x14ac:dyDescent="0.25">
      <c r="A116" s="13" t="s">
        <v>292</v>
      </c>
      <c r="B116" s="12" t="s">
        <v>293</v>
      </c>
      <c r="C116" s="12" t="s">
        <v>294</v>
      </c>
      <c r="D116" s="14">
        <v>2500000</v>
      </c>
      <c r="E116" s="15">
        <v>2000000</v>
      </c>
      <c r="F116" s="16">
        <v>62</v>
      </c>
      <c r="G116" s="14">
        <v>12.5</v>
      </c>
      <c r="H116" s="14">
        <v>7</v>
      </c>
      <c r="I116" s="14">
        <v>6</v>
      </c>
      <c r="J116" s="14">
        <v>8</v>
      </c>
      <c r="K116" s="14">
        <v>6</v>
      </c>
      <c r="L116" s="14">
        <v>9</v>
      </c>
      <c r="M116" s="14">
        <v>7.5</v>
      </c>
      <c r="N116" s="14">
        <v>6</v>
      </c>
    </row>
    <row r="117" spans="1:14" x14ac:dyDescent="0.25">
      <c r="A117" s="13" t="s">
        <v>300</v>
      </c>
      <c r="B117" s="12" t="s">
        <v>301</v>
      </c>
      <c r="C117" s="12" t="s">
        <v>302</v>
      </c>
      <c r="D117" s="14">
        <v>201900</v>
      </c>
      <c r="E117" s="15">
        <v>201900</v>
      </c>
      <c r="F117" s="16">
        <v>60.5</v>
      </c>
      <c r="G117" s="14">
        <v>10</v>
      </c>
      <c r="H117" s="14">
        <v>6.5</v>
      </c>
      <c r="I117" s="14">
        <v>6</v>
      </c>
      <c r="J117" s="14">
        <v>6</v>
      </c>
      <c r="K117" s="14">
        <v>6</v>
      </c>
      <c r="L117" s="14">
        <v>5.5</v>
      </c>
      <c r="M117" s="14">
        <v>13.5</v>
      </c>
      <c r="N117" s="14">
        <v>7</v>
      </c>
    </row>
    <row r="118" spans="1:14" x14ac:dyDescent="0.25">
      <c r="A118" s="13" t="s">
        <v>303</v>
      </c>
      <c r="B118" s="12" t="s">
        <v>304</v>
      </c>
      <c r="C118" s="12" t="s">
        <v>305</v>
      </c>
      <c r="D118" s="14">
        <v>801300</v>
      </c>
      <c r="E118" s="15">
        <v>350000</v>
      </c>
      <c r="F118" s="16">
        <v>60.5</v>
      </c>
      <c r="G118" s="14">
        <v>11</v>
      </c>
      <c r="H118" s="14">
        <v>4</v>
      </c>
      <c r="I118" s="14">
        <v>8.5</v>
      </c>
      <c r="J118" s="14">
        <v>6</v>
      </c>
      <c r="K118" s="14">
        <v>6.5</v>
      </c>
      <c r="L118" s="14">
        <v>7.5</v>
      </c>
      <c r="M118" s="14">
        <v>11.5</v>
      </c>
      <c r="N118" s="14">
        <v>5.5</v>
      </c>
    </row>
    <row r="119" spans="1:14" ht="25.5" x14ac:dyDescent="0.25">
      <c r="A119" s="13" t="s">
        <v>146</v>
      </c>
      <c r="B119" s="12" t="s">
        <v>147</v>
      </c>
      <c r="C119" s="12" t="s">
        <v>148</v>
      </c>
      <c r="D119" s="14">
        <v>520000</v>
      </c>
      <c r="E119" s="15">
        <v>460000</v>
      </c>
      <c r="F119" s="16">
        <v>58.999999999999993</v>
      </c>
      <c r="G119" s="14">
        <v>13</v>
      </c>
      <c r="H119" s="14">
        <v>5.333333333333333</v>
      </c>
      <c r="I119" s="14">
        <v>6</v>
      </c>
      <c r="J119" s="14">
        <v>5.666666666666667</v>
      </c>
      <c r="K119" s="14">
        <v>7</v>
      </c>
      <c r="L119" s="14">
        <v>8.6666666666666661</v>
      </c>
      <c r="M119" s="14">
        <v>7.666666666666667</v>
      </c>
      <c r="N119" s="14">
        <v>5.666666666666667</v>
      </c>
    </row>
    <row r="120" spans="1:14" ht="25.5" x14ac:dyDescent="0.25">
      <c r="A120" s="13" t="s">
        <v>317</v>
      </c>
      <c r="B120" s="12" t="s">
        <v>318</v>
      </c>
      <c r="C120" s="12" t="s">
        <v>319</v>
      </c>
      <c r="D120" s="14">
        <v>553700</v>
      </c>
      <c r="E120" s="15">
        <v>276850</v>
      </c>
      <c r="F120" s="16">
        <v>57.5</v>
      </c>
      <c r="G120" s="14">
        <v>12</v>
      </c>
      <c r="H120" s="14">
        <v>7.5</v>
      </c>
      <c r="I120" s="14">
        <v>6</v>
      </c>
      <c r="J120" s="14">
        <v>5</v>
      </c>
      <c r="K120" s="14">
        <v>5</v>
      </c>
      <c r="L120" s="14">
        <v>7</v>
      </c>
      <c r="M120" s="14">
        <v>10</v>
      </c>
      <c r="N120" s="14">
        <v>5</v>
      </c>
    </row>
    <row r="121" spans="1:14" x14ac:dyDescent="0.25">
      <c r="A121" s="13" t="s">
        <v>328</v>
      </c>
      <c r="B121" s="12" t="s">
        <v>329</v>
      </c>
      <c r="C121" s="12" t="s">
        <v>330</v>
      </c>
      <c r="D121" s="14">
        <v>1716250</v>
      </c>
      <c r="E121" s="15">
        <v>450000</v>
      </c>
      <c r="F121" s="16">
        <v>56</v>
      </c>
      <c r="G121" s="14">
        <v>9</v>
      </c>
      <c r="H121" s="14">
        <v>5</v>
      </c>
      <c r="I121" s="14">
        <v>5.5</v>
      </c>
      <c r="J121" s="14">
        <v>6</v>
      </c>
      <c r="K121" s="14">
        <v>7.5</v>
      </c>
      <c r="L121" s="14">
        <v>7</v>
      </c>
      <c r="M121" s="14">
        <v>9</v>
      </c>
      <c r="N121" s="14">
        <v>9</v>
      </c>
    </row>
    <row r="122" spans="1:14" x14ac:dyDescent="0.25">
      <c r="A122" s="13" t="s">
        <v>331</v>
      </c>
      <c r="B122" s="12" t="s">
        <v>332</v>
      </c>
      <c r="C122" s="12" t="s">
        <v>247</v>
      </c>
      <c r="D122" s="14">
        <v>689000</v>
      </c>
      <c r="E122" s="15">
        <v>400000</v>
      </c>
      <c r="F122" s="16">
        <v>54.5</v>
      </c>
      <c r="G122" s="14">
        <v>10</v>
      </c>
      <c r="H122" s="14">
        <v>4</v>
      </c>
      <c r="I122" s="14">
        <v>7</v>
      </c>
      <c r="J122" s="14">
        <v>6</v>
      </c>
      <c r="K122" s="14">
        <v>7</v>
      </c>
      <c r="L122" s="14">
        <v>7</v>
      </c>
      <c r="M122" s="14">
        <v>12</v>
      </c>
      <c r="N122" s="14">
        <v>1.5</v>
      </c>
    </row>
    <row r="123" spans="1:14" ht="26.25" thickBot="1" x14ac:dyDescent="0.3">
      <c r="A123" s="17" t="s">
        <v>339</v>
      </c>
      <c r="B123" s="18" t="s">
        <v>340</v>
      </c>
      <c r="C123" s="18" t="s">
        <v>341</v>
      </c>
      <c r="D123" s="23">
        <v>4538750</v>
      </c>
      <c r="E123" s="47">
        <v>450000</v>
      </c>
      <c r="F123" s="24">
        <v>52</v>
      </c>
      <c r="G123" s="23">
        <v>11</v>
      </c>
      <c r="H123" s="23">
        <v>5</v>
      </c>
      <c r="I123" s="23">
        <v>5.5</v>
      </c>
      <c r="J123" s="23">
        <v>4.5</v>
      </c>
      <c r="K123" s="23">
        <v>5.5</v>
      </c>
      <c r="L123" s="23">
        <v>8</v>
      </c>
      <c r="M123" s="23">
        <v>11.5</v>
      </c>
      <c r="N123" s="23">
        <v>6.5</v>
      </c>
    </row>
    <row r="124" spans="1:14" ht="15.75" thickTop="1" x14ac:dyDescent="0.25">
      <c r="A124" s="29" t="s">
        <v>371</v>
      </c>
      <c r="B124" s="30" t="s">
        <v>372</v>
      </c>
      <c r="C124" s="30" t="s">
        <v>373</v>
      </c>
      <c r="D124" s="31">
        <v>400000</v>
      </c>
      <c r="E124" s="32">
        <v>0</v>
      </c>
      <c r="F124" s="33">
        <v>45</v>
      </c>
      <c r="G124" s="31">
        <v>5</v>
      </c>
      <c r="H124" s="31">
        <v>5</v>
      </c>
      <c r="I124" s="31">
        <v>5.5</v>
      </c>
      <c r="J124" s="31">
        <v>3</v>
      </c>
      <c r="K124" s="31">
        <v>7</v>
      </c>
      <c r="L124" s="31">
        <v>3.5</v>
      </c>
      <c r="M124" s="31">
        <v>8.5</v>
      </c>
      <c r="N124" s="31">
        <v>7.5</v>
      </c>
    </row>
    <row r="125" spans="1:14" ht="38.25" x14ac:dyDescent="0.25">
      <c r="A125" s="13" t="s">
        <v>376</v>
      </c>
      <c r="B125" s="12" t="s">
        <v>377</v>
      </c>
      <c r="C125" s="12" t="s">
        <v>378</v>
      </c>
      <c r="D125" s="14">
        <v>884000</v>
      </c>
      <c r="E125" s="15">
        <v>0</v>
      </c>
      <c r="F125" s="16">
        <v>43</v>
      </c>
      <c r="G125" s="14">
        <v>8</v>
      </c>
      <c r="H125" s="14">
        <v>3.5</v>
      </c>
      <c r="I125" s="14">
        <v>3</v>
      </c>
      <c r="J125" s="14">
        <v>3.5</v>
      </c>
      <c r="K125" s="14">
        <v>4</v>
      </c>
      <c r="L125" s="14">
        <v>4.5</v>
      </c>
      <c r="M125" s="14">
        <v>7.5</v>
      </c>
      <c r="N125" s="14">
        <v>4</v>
      </c>
    </row>
    <row r="126" spans="1:14" x14ac:dyDescent="0.25">
      <c r="A126" s="13" t="s">
        <v>384</v>
      </c>
      <c r="B126" s="12" t="s">
        <v>385</v>
      </c>
      <c r="C126" s="12" t="s">
        <v>386</v>
      </c>
      <c r="D126" s="14">
        <v>756000</v>
      </c>
      <c r="E126" s="15">
        <v>0</v>
      </c>
      <c r="F126" s="16">
        <v>39.5</v>
      </c>
      <c r="G126" s="14">
        <v>7</v>
      </c>
      <c r="H126" s="14">
        <v>4</v>
      </c>
      <c r="I126" s="14">
        <v>3</v>
      </c>
      <c r="J126" s="14">
        <v>3.5</v>
      </c>
      <c r="K126" s="14">
        <v>4.5</v>
      </c>
      <c r="L126" s="14">
        <v>3.5</v>
      </c>
      <c r="M126" s="14">
        <v>6.5</v>
      </c>
      <c r="N126" s="14">
        <v>5</v>
      </c>
    </row>
    <row r="127" spans="1:14" ht="38.25" x14ac:dyDescent="0.25">
      <c r="A127" s="13" t="s">
        <v>389</v>
      </c>
      <c r="B127" s="12" t="s">
        <v>390</v>
      </c>
      <c r="C127" s="12" t="s">
        <v>391</v>
      </c>
      <c r="D127" s="14">
        <v>5217102</v>
      </c>
      <c r="E127" s="15">
        <v>0</v>
      </c>
      <c r="F127" s="16">
        <v>32</v>
      </c>
      <c r="G127" s="14">
        <v>6.5</v>
      </c>
      <c r="H127" s="14">
        <v>2</v>
      </c>
      <c r="I127" s="14">
        <v>3</v>
      </c>
      <c r="J127" s="14">
        <v>4</v>
      </c>
      <c r="K127" s="14">
        <v>5</v>
      </c>
      <c r="L127" s="14">
        <v>3</v>
      </c>
      <c r="M127" s="14">
        <v>5.5</v>
      </c>
      <c r="N127" s="14">
        <v>3</v>
      </c>
    </row>
    <row r="129" spans="1:14" x14ac:dyDescent="0.25">
      <c r="A129" s="9" t="s">
        <v>422</v>
      </c>
      <c r="B129" s="1"/>
      <c r="C129" s="1"/>
      <c r="D129" s="1"/>
      <c r="E129" s="49" t="s">
        <v>394</v>
      </c>
      <c r="F129" s="5"/>
      <c r="G129" s="79" t="s">
        <v>431</v>
      </c>
      <c r="H129" s="80"/>
      <c r="I129" s="80"/>
      <c r="J129" s="80"/>
      <c r="K129" s="80"/>
      <c r="L129" s="80"/>
      <c r="M129" s="80"/>
      <c r="N129" s="81"/>
    </row>
    <row r="130" spans="1:14" ht="25.5" x14ac:dyDescent="0.25">
      <c r="A130" s="34" t="s">
        <v>0</v>
      </c>
      <c r="B130" s="35" t="s">
        <v>393</v>
      </c>
      <c r="C130" s="35" t="s">
        <v>1</v>
      </c>
      <c r="D130" s="35" t="s">
        <v>2</v>
      </c>
      <c r="E130" s="36" t="s">
        <v>435</v>
      </c>
      <c r="F130" s="36" t="s">
        <v>395</v>
      </c>
      <c r="G130" s="35" t="s">
        <v>4</v>
      </c>
      <c r="H130" s="37" t="s">
        <v>5</v>
      </c>
      <c r="I130" s="37" t="s">
        <v>6</v>
      </c>
      <c r="J130" s="37" t="s">
        <v>7</v>
      </c>
      <c r="K130" s="37" t="s">
        <v>8</v>
      </c>
      <c r="L130" s="37" t="s">
        <v>9</v>
      </c>
      <c r="M130" s="37" t="s">
        <v>10</v>
      </c>
      <c r="N130" s="37" t="s">
        <v>11</v>
      </c>
    </row>
    <row r="131" spans="1:14" x14ac:dyDescent="0.25">
      <c r="A131" s="13" t="s">
        <v>21</v>
      </c>
      <c r="B131" s="12" t="s">
        <v>22</v>
      </c>
      <c r="C131" s="12" t="s">
        <v>23</v>
      </c>
      <c r="D131" s="14">
        <v>496000</v>
      </c>
      <c r="E131" s="15">
        <v>496000</v>
      </c>
      <c r="F131" s="15">
        <v>90.5</v>
      </c>
      <c r="G131" s="14">
        <v>19</v>
      </c>
      <c r="H131" s="14">
        <v>8.5</v>
      </c>
      <c r="I131" s="14">
        <v>9</v>
      </c>
      <c r="J131" s="14">
        <v>7.5</v>
      </c>
      <c r="K131" s="14">
        <v>9</v>
      </c>
      <c r="L131" s="14">
        <v>9.5</v>
      </c>
      <c r="M131" s="14">
        <v>18.5</v>
      </c>
      <c r="N131" s="14">
        <v>9.5</v>
      </c>
    </row>
    <row r="132" spans="1:14" ht="25.5" x14ac:dyDescent="0.25">
      <c r="A132" s="13" t="s">
        <v>27</v>
      </c>
      <c r="B132" s="12" t="s">
        <v>28</v>
      </c>
      <c r="C132" s="12" t="s">
        <v>29</v>
      </c>
      <c r="D132" s="14">
        <v>914500</v>
      </c>
      <c r="E132" s="15">
        <v>914500</v>
      </c>
      <c r="F132" s="16">
        <v>89</v>
      </c>
      <c r="G132" s="14">
        <v>18.5</v>
      </c>
      <c r="H132" s="14">
        <v>8.5</v>
      </c>
      <c r="I132" s="14">
        <v>9</v>
      </c>
      <c r="J132" s="14">
        <v>8.5</v>
      </c>
      <c r="K132" s="14">
        <v>10</v>
      </c>
      <c r="L132" s="14">
        <v>9.5</v>
      </c>
      <c r="M132" s="14">
        <v>16.5</v>
      </c>
      <c r="N132" s="14">
        <v>8.5</v>
      </c>
    </row>
    <row r="133" spans="1:14" ht="25.5" x14ac:dyDescent="0.25">
      <c r="A133" s="13" t="s">
        <v>62</v>
      </c>
      <c r="B133" s="12" t="s">
        <v>63</v>
      </c>
      <c r="C133" s="12" t="s">
        <v>53</v>
      </c>
      <c r="D133" s="14">
        <v>907700</v>
      </c>
      <c r="E133" s="15">
        <v>907700</v>
      </c>
      <c r="F133" s="16">
        <v>86.5</v>
      </c>
      <c r="G133" s="14">
        <v>17.5</v>
      </c>
      <c r="H133" s="14">
        <v>8.5</v>
      </c>
      <c r="I133" s="14">
        <v>8.5</v>
      </c>
      <c r="J133" s="14">
        <v>8.5</v>
      </c>
      <c r="K133" s="14">
        <v>7.5</v>
      </c>
      <c r="L133" s="14">
        <v>10</v>
      </c>
      <c r="M133" s="14">
        <v>16.5</v>
      </c>
      <c r="N133" s="14">
        <v>9.5</v>
      </c>
    </row>
    <row r="134" spans="1:14" ht="25.5" x14ac:dyDescent="0.25">
      <c r="A134" s="13" t="s">
        <v>64</v>
      </c>
      <c r="B134" s="12" t="s">
        <v>65</v>
      </c>
      <c r="C134" s="12" t="s">
        <v>66</v>
      </c>
      <c r="D134" s="14">
        <v>1120000</v>
      </c>
      <c r="E134" s="15">
        <v>845000</v>
      </c>
      <c r="F134" s="16">
        <v>86.5</v>
      </c>
      <c r="G134" s="14">
        <v>18</v>
      </c>
      <c r="H134" s="14">
        <v>8.5</v>
      </c>
      <c r="I134" s="14">
        <v>8.5</v>
      </c>
      <c r="J134" s="14">
        <v>8.5</v>
      </c>
      <c r="K134" s="14">
        <v>9.5</v>
      </c>
      <c r="L134" s="14">
        <v>9.5</v>
      </c>
      <c r="M134" s="14">
        <v>16.5</v>
      </c>
      <c r="N134" s="14">
        <v>7.5</v>
      </c>
    </row>
    <row r="135" spans="1:14" x14ac:dyDescent="0.25">
      <c r="A135" s="13" t="s">
        <v>101</v>
      </c>
      <c r="B135" s="12" t="s">
        <v>102</v>
      </c>
      <c r="C135" s="12" t="s">
        <v>20</v>
      </c>
      <c r="D135" s="14">
        <v>498000</v>
      </c>
      <c r="E135" s="15">
        <v>450000</v>
      </c>
      <c r="F135" s="16">
        <v>82</v>
      </c>
      <c r="G135" s="14">
        <v>17.5</v>
      </c>
      <c r="H135" s="14">
        <v>7</v>
      </c>
      <c r="I135" s="14">
        <v>8</v>
      </c>
      <c r="J135" s="14">
        <v>7</v>
      </c>
      <c r="K135" s="14">
        <v>8</v>
      </c>
      <c r="L135" s="14">
        <v>9</v>
      </c>
      <c r="M135" s="14">
        <v>17.5</v>
      </c>
      <c r="N135" s="14">
        <v>8</v>
      </c>
    </row>
    <row r="136" spans="1:14" ht="25.5" x14ac:dyDescent="0.25">
      <c r="A136" s="13" t="s">
        <v>109</v>
      </c>
      <c r="B136" s="12" t="s">
        <v>110</v>
      </c>
      <c r="C136" s="12" t="s">
        <v>111</v>
      </c>
      <c r="D136" s="14">
        <v>245500</v>
      </c>
      <c r="E136" s="15">
        <v>245500</v>
      </c>
      <c r="F136" s="16">
        <v>81.5</v>
      </c>
      <c r="G136" s="14">
        <v>17.5</v>
      </c>
      <c r="H136" s="14">
        <v>8</v>
      </c>
      <c r="I136" s="14">
        <v>8</v>
      </c>
      <c r="J136" s="14">
        <v>7</v>
      </c>
      <c r="K136" s="14">
        <v>7.5</v>
      </c>
      <c r="L136" s="14">
        <v>8.5</v>
      </c>
      <c r="M136" s="14">
        <v>17</v>
      </c>
      <c r="N136" s="14">
        <v>8</v>
      </c>
    </row>
    <row r="137" spans="1:14" ht="25.5" x14ac:dyDescent="0.25">
      <c r="A137" s="13" t="s">
        <v>118</v>
      </c>
      <c r="B137" s="12" t="s">
        <v>119</v>
      </c>
      <c r="C137" s="12" t="s">
        <v>120</v>
      </c>
      <c r="D137" s="14">
        <v>479000</v>
      </c>
      <c r="E137" s="15">
        <v>479000</v>
      </c>
      <c r="F137" s="16">
        <v>81</v>
      </c>
      <c r="G137" s="14">
        <v>16.5</v>
      </c>
      <c r="H137" s="14">
        <v>8</v>
      </c>
      <c r="I137" s="14">
        <v>8</v>
      </c>
      <c r="J137" s="14">
        <v>8</v>
      </c>
      <c r="K137" s="14">
        <v>9</v>
      </c>
      <c r="L137" s="14">
        <v>9</v>
      </c>
      <c r="M137" s="14">
        <v>16</v>
      </c>
      <c r="N137" s="14">
        <v>6.5</v>
      </c>
    </row>
    <row r="138" spans="1:14" ht="25.5" x14ac:dyDescent="0.25">
      <c r="A138" s="13" t="s">
        <v>132</v>
      </c>
      <c r="B138" s="12" t="s">
        <v>133</v>
      </c>
      <c r="C138" s="12" t="s">
        <v>114</v>
      </c>
      <c r="D138" s="14">
        <v>540000</v>
      </c>
      <c r="E138" s="15">
        <v>540000</v>
      </c>
      <c r="F138" s="16">
        <v>78.5</v>
      </c>
      <c r="G138" s="14">
        <v>16</v>
      </c>
      <c r="H138" s="14">
        <v>7.5</v>
      </c>
      <c r="I138" s="14">
        <v>7.5</v>
      </c>
      <c r="J138" s="14">
        <v>7.5</v>
      </c>
      <c r="K138" s="14">
        <v>7.5</v>
      </c>
      <c r="L138" s="14">
        <v>9.5</v>
      </c>
      <c r="M138" s="14">
        <v>15.5</v>
      </c>
      <c r="N138" s="14">
        <v>7.5</v>
      </c>
    </row>
    <row r="139" spans="1:14" ht="25.5" x14ac:dyDescent="0.25">
      <c r="A139" s="13" t="s">
        <v>134</v>
      </c>
      <c r="B139" s="12" t="s">
        <v>135</v>
      </c>
      <c r="C139" s="12" t="s">
        <v>136</v>
      </c>
      <c r="D139" s="14">
        <v>695000</v>
      </c>
      <c r="E139" s="15">
        <v>695000</v>
      </c>
      <c r="F139" s="16">
        <v>78.5</v>
      </c>
      <c r="G139" s="14">
        <v>16.5</v>
      </c>
      <c r="H139" s="14">
        <v>8.5</v>
      </c>
      <c r="I139" s="14">
        <v>7.5</v>
      </c>
      <c r="J139" s="14">
        <v>7.5</v>
      </c>
      <c r="K139" s="14">
        <v>8</v>
      </c>
      <c r="L139" s="14">
        <v>8</v>
      </c>
      <c r="M139" s="14">
        <v>16</v>
      </c>
      <c r="N139" s="14">
        <v>6.5</v>
      </c>
    </row>
    <row r="140" spans="1:14" x14ac:dyDescent="0.25">
      <c r="A140" s="13" t="s">
        <v>154</v>
      </c>
      <c r="B140" s="12" t="s">
        <v>155</v>
      </c>
      <c r="C140" s="12" t="s">
        <v>156</v>
      </c>
      <c r="D140" s="14">
        <v>1049500</v>
      </c>
      <c r="E140" s="15">
        <v>1049500</v>
      </c>
      <c r="F140" s="16">
        <v>77</v>
      </c>
      <c r="G140" s="14">
        <v>15</v>
      </c>
      <c r="H140" s="14">
        <v>9</v>
      </c>
      <c r="I140" s="14">
        <v>8.5</v>
      </c>
      <c r="J140" s="14">
        <v>7</v>
      </c>
      <c r="K140" s="14">
        <v>8</v>
      </c>
      <c r="L140" s="14">
        <v>9.5</v>
      </c>
      <c r="M140" s="14">
        <v>12.5</v>
      </c>
      <c r="N140" s="14">
        <v>7.5</v>
      </c>
    </row>
    <row r="141" spans="1:14" x14ac:dyDescent="0.25">
      <c r="A141" s="13" t="s">
        <v>157</v>
      </c>
      <c r="B141" s="12" t="s">
        <v>158</v>
      </c>
      <c r="C141" s="12" t="s">
        <v>159</v>
      </c>
      <c r="D141" s="14">
        <v>2114550</v>
      </c>
      <c r="E141" s="15">
        <v>1650000</v>
      </c>
      <c r="F141" s="16">
        <v>77</v>
      </c>
      <c r="G141" s="14">
        <v>15.5</v>
      </c>
      <c r="H141" s="14">
        <v>7</v>
      </c>
      <c r="I141" s="14">
        <v>7.5</v>
      </c>
      <c r="J141" s="14">
        <v>8</v>
      </c>
      <c r="K141" s="14">
        <v>8</v>
      </c>
      <c r="L141" s="14">
        <v>8.5</v>
      </c>
      <c r="M141" s="14">
        <v>12.5</v>
      </c>
      <c r="N141" s="14">
        <v>10</v>
      </c>
    </row>
    <row r="142" spans="1:14" ht="25.5" x14ac:dyDescent="0.25">
      <c r="A142" s="13" t="s">
        <v>163</v>
      </c>
      <c r="B142" s="12" t="s">
        <v>164</v>
      </c>
      <c r="C142" s="12" t="s">
        <v>165</v>
      </c>
      <c r="D142" s="14">
        <v>278500</v>
      </c>
      <c r="E142" s="15">
        <v>278500</v>
      </c>
      <c r="F142" s="16">
        <v>76</v>
      </c>
      <c r="G142" s="14">
        <v>15</v>
      </c>
      <c r="H142" s="14">
        <v>8</v>
      </c>
      <c r="I142" s="14">
        <v>8</v>
      </c>
      <c r="J142" s="14">
        <v>7.5</v>
      </c>
      <c r="K142" s="14">
        <v>7</v>
      </c>
      <c r="L142" s="14">
        <v>7.5</v>
      </c>
      <c r="M142" s="14">
        <v>14.5</v>
      </c>
      <c r="N142" s="14">
        <v>8.5</v>
      </c>
    </row>
    <row r="143" spans="1:14" ht="25.5" x14ac:dyDescent="0.25">
      <c r="A143" s="13" t="s">
        <v>166</v>
      </c>
      <c r="B143" s="12" t="s">
        <v>167</v>
      </c>
      <c r="C143" s="12" t="s">
        <v>91</v>
      </c>
      <c r="D143" s="14">
        <v>256800</v>
      </c>
      <c r="E143" s="15">
        <v>226800</v>
      </c>
      <c r="F143" s="16">
        <v>76</v>
      </c>
      <c r="G143" s="14">
        <v>14.5</v>
      </c>
      <c r="H143" s="14">
        <v>7.5</v>
      </c>
      <c r="I143" s="14">
        <v>7</v>
      </c>
      <c r="J143" s="14">
        <v>6.5</v>
      </c>
      <c r="K143" s="14">
        <v>7</v>
      </c>
      <c r="L143" s="14">
        <v>10</v>
      </c>
      <c r="M143" s="14">
        <v>15.5</v>
      </c>
      <c r="N143" s="14">
        <v>8</v>
      </c>
    </row>
    <row r="144" spans="1:14" x14ac:dyDescent="0.25">
      <c r="A144" s="13" t="s">
        <v>190</v>
      </c>
      <c r="B144" s="12" t="s">
        <v>191</v>
      </c>
      <c r="C144" s="12" t="s">
        <v>192</v>
      </c>
      <c r="D144" s="14">
        <v>2525000</v>
      </c>
      <c r="E144" s="15">
        <v>1800000</v>
      </c>
      <c r="F144" s="16">
        <v>74</v>
      </c>
      <c r="G144" s="14">
        <v>12.5</v>
      </c>
      <c r="H144" s="14">
        <v>7</v>
      </c>
      <c r="I144" s="14">
        <v>7</v>
      </c>
      <c r="J144" s="14">
        <v>7</v>
      </c>
      <c r="K144" s="14">
        <v>8</v>
      </c>
      <c r="L144" s="14">
        <v>9.5</v>
      </c>
      <c r="M144" s="14">
        <v>14</v>
      </c>
      <c r="N144" s="14">
        <v>9</v>
      </c>
    </row>
    <row r="145" spans="1:14" ht="15.75" thickBot="1" x14ac:dyDescent="0.3">
      <c r="A145" s="17" t="s">
        <v>239</v>
      </c>
      <c r="B145" s="18" t="s">
        <v>240</v>
      </c>
      <c r="C145" s="18" t="s">
        <v>241</v>
      </c>
      <c r="D145" s="23">
        <v>751000</v>
      </c>
      <c r="E145" s="47">
        <v>587000</v>
      </c>
      <c r="F145" s="24">
        <v>69.5</v>
      </c>
      <c r="G145" s="23">
        <v>14</v>
      </c>
      <c r="H145" s="23">
        <v>7</v>
      </c>
      <c r="I145" s="23">
        <v>6.5</v>
      </c>
      <c r="J145" s="23">
        <v>7.5</v>
      </c>
      <c r="K145" s="23">
        <v>7</v>
      </c>
      <c r="L145" s="23">
        <v>8.5</v>
      </c>
      <c r="M145" s="23">
        <v>13</v>
      </c>
      <c r="N145" s="23">
        <v>6</v>
      </c>
    </row>
    <row r="146" spans="1:14" ht="15.75" thickTop="1" x14ac:dyDescent="0.25">
      <c r="A146" s="29" t="s">
        <v>357</v>
      </c>
      <c r="B146" s="30" t="s">
        <v>358</v>
      </c>
      <c r="C146" s="30" t="s">
        <v>359</v>
      </c>
      <c r="D146" s="31">
        <v>656700</v>
      </c>
      <c r="E146" s="32">
        <v>0</v>
      </c>
      <c r="F146" s="33">
        <v>48</v>
      </c>
      <c r="G146" s="31">
        <v>6.5</v>
      </c>
      <c r="H146" s="31">
        <v>5</v>
      </c>
      <c r="I146" s="31">
        <v>5</v>
      </c>
      <c r="J146" s="31">
        <v>6</v>
      </c>
      <c r="K146" s="31">
        <v>4.5</v>
      </c>
      <c r="L146" s="31">
        <v>5.5</v>
      </c>
      <c r="M146" s="31">
        <v>10</v>
      </c>
      <c r="N146" s="31">
        <v>5.5</v>
      </c>
    </row>
    <row r="147" spans="1:14" x14ac:dyDescent="0.25">
      <c r="A147" s="13" t="s">
        <v>360</v>
      </c>
      <c r="B147" s="12" t="s">
        <v>361</v>
      </c>
      <c r="C147" s="12" t="s">
        <v>26</v>
      </c>
      <c r="D147" s="14">
        <v>189050</v>
      </c>
      <c r="E147" s="15">
        <v>0</v>
      </c>
      <c r="F147" s="16">
        <v>48</v>
      </c>
      <c r="G147" s="14">
        <v>4</v>
      </c>
      <c r="H147" s="14">
        <v>6</v>
      </c>
      <c r="I147" s="14">
        <v>5.5</v>
      </c>
      <c r="J147" s="14">
        <v>7</v>
      </c>
      <c r="K147" s="14">
        <v>8</v>
      </c>
      <c r="L147" s="14">
        <v>7.5</v>
      </c>
      <c r="M147" s="14">
        <v>3</v>
      </c>
      <c r="N147" s="14">
        <v>7</v>
      </c>
    </row>
    <row r="150" spans="1:14" x14ac:dyDescent="0.25">
      <c r="A150" s="9" t="s">
        <v>424</v>
      </c>
      <c r="B150" s="1"/>
      <c r="C150" s="1"/>
      <c r="D150" s="1"/>
      <c r="E150" s="49" t="s">
        <v>394</v>
      </c>
      <c r="F150" s="5"/>
      <c r="G150" s="79" t="s">
        <v>431</v>
      </c>
      <c r="H150" s="80"/>
      <c r="I150" s="80"/>
      <c r="J150" s="80"/>
      <c r="K150" s="80"/>
      <c r="L150" s="80"/>
      <c r="M150" s="80"/>
      <c r="N150" s="81"/>
    </row>
    <row r="151" spans="1:14" ht="25.5" x14ac:dyDescent="0.25">
      <c r="A151" s="34" t="s">
        <v>0</v>
      </c>
      <c r="B151" s="35" t="s">
        <v>393</v>
      </c>
      <c r="C151" s="35" t="s">
        <v>1</v>
      </c>
      <c r="D151" s="35" t="s">
        <v>2</v>
      </c>
      <c r="E151" s="36" t="s">
        <v>435</v>
      </c>
      <c r="F151" s="36" t="s">
        <v>395</v>
      </c>
      <c r="G151" s="35" t="s">
        <v>4</v>
      </c>
      <c r="H151" s="37" t="s">
        <v>5</v>
      </c>
      <c r="I151" s="37" t="s">
        <v>6</v>
      </c>
      <c r="J151" s="37" t="s">
        <v>7</v>
      </c>
      <c r="K151" s="37" t="s">
        <v>8</v>
      </c>
      <c r="L151" s="37" t="s">
        <v>9</v>
      </c>
      <c r="M151" s="37" t="s">
        <v>10</v>
      </c>
      <c r="N151" s="37" t="s">
        <v>11</v>
      </c>
    </row>
    <row r="152" spans="1:14" ht="25.5" x14ac:dyDescent="0.25">
      <c r="A152" s="13" t="s">
        <v>79</v>
      </c>
      <c r="B152" s="12" t="s">
        <v>80</v>
      </c>
      <c r="C152" s="12" t="s">
        <v>53</v>
      </c>
      <c r="D152" s="14">
        <v>2948625.01</v>
      </c>
      <c r="E152" s="15">
        <v>2948625</v>
      </c>
      <c r="F152" s="16">
        <v>84.5</v>
      </c>
      <c r="G152" s="14">
        <v>15</v>
      </c>
      <c r="H152" s="14">
        <v>8.5</v>
      </c>
      <c r="I152" s="14">
        <v>9</v>
      </c>
      <c r="J152" s="14">
        <v>9.5</v>
      </c>
      <c r="K152" s="14">
        <v>8.5</v>
      </c>
      <c r="L152" s="14">
        <v>9.5</v>
      </c>
      <c r="M152" s="14">
        <v>17</v>
      </c>
      <c r="N152" s="14">
        <v>7.5</v>
      </c>
    </row>
    <row r="153" spans="1:14" x14ac:dyDescent="0.25">
      <c r="A153" s="13" t="s">
        <v>106</v>
      </c>
      <c r="B153" s="12" t="s">
        <v>107</v>
      </c>
      <c r="C153" s="12" t="s">
        <v>108</v>
      </c>
      <c r="D153" s="14">
        <v>1800000</v>
      </c>
      <c r="E153" s="15">
        <v>1500000</v>
      </c>
      <c r="F153" s="16">
        <v>81.5</v>
      </c>
      <c r="G153" s="14">
        <v>17.5</v>
      </c>
      <c r="H153" s="14">
        <v>9</v>
      </c>
      <c r="I153" s="14">
        <v>8.5</v>
      </c>
      <c r="J153" s="14">
        <v>8</v>
      </c>
      <c r="K153" s="14">
        <v>9</v>
      </c>
      <c r="L153" s="14">
        <v>8.5</v>
      </c>
      <c r="M153" s="14">
        <v>12.5</v>
      </c>
      <c r="N153" s="14">
        <v>8.5</v>
      </c>
    </row>
    <row r="154" spans="1:14" x14ac:dyDescent="0.25">
      <c r="A154" s="13" t="s">
        <v>170</v>
      </c>
      <c r="B154" s="12" t="s">
        <v>171</v>
      </c>
      <c r="C154" s="12" t="s">
        <v>172</v>
      </c>
      <c r="D154" s="14">
        <v>941000</v>
      </c>
      <c r="E154" s="15">
        <v>941000</v>
      </c>
      <c r="F154" s="16">
        <v>75.5</v>
      </c>
      <c r="G154" s="14">
        <v>14.5</v>
      </c>
      <c r="H154" s="14">
        <v>7</v>
      </c>
      <c r="I154" s="14">
        <v>7.5</v>
      </c>
      <c r="J154" s="14">
        <v>8.5</v>
      </c>
      <c r="K154" s="14">
        <v>9</v>
      </c>
      <c r="L154" s="14">
        <v>9</v>
      </c>
      <c r="M154" s="14">
        <v>13.5</v>
      </c>
      <c r="N154" s="14">
        <v>6.5</v>
      </c>
    </row>
    <row r="155" spans="1:14" x14ac:dyDescent="0.25">
      <c r="A155" s="13" t="s">
        <v>173</v>
      </c>
      <c r="B155" s="12" t="s">
        <v>174</v>
      </c>
      <c r="C155" s="12" t="s">
        <v>17</v>
      </c>
      <c r="D155" s="14">
        <v>1107200</v>
      </c>
      <c r="E155" s="15">
        <v>857200</v>
      </c>
      <c r="F155" s="16">
        <v>75.5</v>
      </c>
      <c r="G155" s="14">
        <v>15</v>
      </c>
      <c r="H155" s="14">
        <v>7</v>
      </c>
      <c r="I155" s="14">
        <v>8</v>
      </c>
      <c r="J155" s="14">
        <v>8</v>
      </c>
      <c r="K155" s="14">
        <v>7.5</v>
      </c>
      <c r="L155" s="14">
        <v>9</v>
      </c>
      <c r="M155" s="14">
        <v>13</v>
      </c>
      <c r="N155" s="14">
        <v>8</v>
      </c>
    </row>
    <row r="156" spans="1:14" x14ac:dyDescent="0.25">
      <c r="A156" s="13" t="s">
        <v>286</v>
      </c>
      <c r="B156" s="12" t="s">
        <v>287</v>
      </c>
      <c r="C156" s="12" t="s">
        <v>288</v>
      </c>
      <c r="D156" s="14">
        <v>342500</v>
      </c>
      <c r="E156" s="15">
        <v>342500</v>
      </c>
      <c r="F156" s="16">
        <v>70</v>
      </c>
      <c r="G156" s="14">
        <v>11.5</v>
      </c>
      <c r="H156" s="14">
        <v>6.5</v>
      </c>
      <c r="I156" s="14">
        <v>6.5</v>
      </c>
      <c r="J156" s="14">
        <v>6.5</v>
      </c>
      <c r="K156" s="14">
        <v>7.5</v>
      </c>
      <c r="L156" s="14">
        <v>9</v>
      </c>
      <c r="M156" s="14">
        <v>15</v>
      </c>
      <c r="N156" s="14">
        <v>7.5</v>
      </c>
    </row>
    <row r="157" spans="1:14" ht="25.5" x14ac:dyDescent="0.25">
      <c r="A157" s="13" t="s">
        <v>325</v>
      </c>
      <c r="B157" s="12" t="s">
        <v>326</v>
      </c>
      <c r="C157" s="12" t="s">
        <v>327</v>
      </c>
      <c r="D157" s="14">
        <v>537200</v>
      </c>
      <c r="E157" s="15">
        <v>453000</v>
      </c>
      <c r="F157" s="16">
        <v>63.5</v>
      </c>
      <c r="G157" s="14">
        <v>12</v>
      </c>
      <c r="H157" s="14">
        <v>7</v>
      </c>
      <c r="I157" s="14">
        <v>7</v>
      </c>
      <c r="J157" s="14">
        <v>6.5</v>
      </c>
      <c r="K157" s="14">
        <v>7</v>
      </c>
      <c r="L157" s="14">
        <v>6</v>
      </c>
      <c r="M157" s="14">
        <v>12.5</v>
      </c>
      <c r="N157" s="14">
        <v>5.5</v>
      </c>
    </row>
    <row r="158" spans="1:14" x14ac:dyDescent="0.25">
      <c r="A158" s="13" t="s">
        <v>231</v>
      </c>
      <c r="B158" s="12" t="s">
        <v>232</v>
      </c>
      <c r="C158" s="12" t="s">
        <v>233</v>
      </c>
      <c r="D158" s="14">
        <v>3721010</v>
      </c>
      <c r="E158" s="15">
        <v>2400000</v>
      </c>
      <c r="F158" s="16">
        <v>56.333333333333329</v>
      </c>
      <c r="G158" s="14">
        <v>10.666666666666666</v>
      </c>
      <c r="H158" s="14">
        <v>5.666666666666667</v>
      </c>
      <c r="I158" s="14">
        <v>6.666666666666667</v>
      </c>
      <c r="J158" s="14">
        <v>7.333333333333333</v>
      </c>
      <c r="K158" s="14">
        <v>7</v>
      </c>
      <c r="L158" s="14">
        <v>5.333333333333333</v>
      </c>
      <c r="M158" s="14">
        <v>8</v>
      </c>
      <c r="N158" s="14">
        <v>5.666666666666667</v>
      </c>
    </row>
  </sheetData>
  <mergeCells count="6">
    <mergeCell ref="G150:N150"/>
    <mergeCell ref="A3:B3"/>
    <mergeCell ref="G5:N5"/>
    <mergeCell ref="G44:N44"/>
    <mergeCell ref="G87:N87"/>
    <mergeCell ref="G129:N129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>&amp;LOkruh 1. Rezidenční pobyty&amp;RNPO výzva č. 4/2022 Rozvoj kompetencí pracovníků KKS: projekty mezinárodní umělecké a odborné spolupráce v ČR</oddHeader>
    <oddFooter>&amp;C&amp;P</oddFooter>
  </headerFooter>
  <ignoredErrors>
    <ignoredError sqref="A7:A41" numberStoredAsText="1"/>
  </ignoredErrors>
  <drawing r:id="rId2"/>
  <tableParts count="5">
    <tablePart r:id="rId3"/>
    <tablePart r:id="rId4"/>
    <tablePart r:id="rId5"/>
    <tablePart r:id="rId6"/>
    <tablePart r:id="rId7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5189-91C3-46D6-B302-0498C0B6B900}">
  <dimension ref="A1:H27"/>
  <sheetViews>
    <sheetView showGridLines="0" zoomScale="80" zoomScaleNormal="80" workbookViewId="0">
      <selection activeCell="A6" sqref="A6"/>
    </sheetView>
  </sheetViews>
  <sheetFormatPr defaultColWidth="8.7109375" defaultRowHeight="15" x14ac:dyDescent="0.25"/>
  <cols>
    <col min="1" max="1" width="26.140625" style="41" customWidth="1"/>
    <col min="2" max="2" width="14.140625" style="41" customWidth="1"/>
    <col min="3" max="3" width="14.85546875" style="41" bestFit="1" customWidth="1"/>
    <col min="4" max="4" width="18.7109375" style="41" bestFit="1" customWidth="1"/>
    <col min="5" max="5" width="17.140625" style="41" bestFit="1" customWidth="1"/>
    <col min="6" max="6" width="11" style="41" customWidth="1"/>
    <col min="7" max="7" width="14.7109375" style="41" bestFit="1" customWidth="1"/>
    <col min="8" max="16384" width="8.7109375" style="41"/>
  </cols>
  <sheetData>
    <row r="1" spans="1:7" x14ac:dyDescent="0.25">
      <c r="A1" s="38"/>
      <c r="B1" s="38"/>
      <c r="C1" s="38"/>
      <c r="D1" s="38"/>
      <c r="E1" s="39"/>
      <c r="F1" s="40"/>
    </row>
    <row r="2" spans="1:7" x14ac:dyDescent="0.25">
      <c r="A2" s="38"/>
      <c r="B2" s="38"/>
      <c r="C2" s="38"/>
      <c r="D2" s="38"/>
      <c r="E2" s="39"/>
      <c r="F2" s="40"/>
    </row>
    <row r="3" spans="1:7" x14ac:dyDescent="0.25">
      <c r="A3" s="38"/>
      <c r="B3" s="38"/>
      <c r="C3" s="38"/>
      <c r="D3" s="38"/>
      <c r="E3" s="39"/>
      <c r="F3" s="40"/>
    </row>
    <row r="4" spans="1:7" x14ac:dyDescent="0.25">
      <c r="A4" s="38"/>
      <c r="B4" s="38"/>
      <c r="C4" s="38"/>
      <c r="D4" s="38"/>
      <c r="E4" s="39"/>
      <c r="F4" s="42"/>
    </row>
    <row r="5" spans="1:7" x14ac:dyDescent="0.25">
      <c r="A5" s="45" t="s">
        <v>396</v>
      </c>
      <c r="B5" s="43"/>
      <c r="C5" s="38"/>
      <c r="D5" s="38"/>
      <c r="E5" s="39"/>
      <c r="F5" s="40"/>
    </row>
    <row r="6" spans="1:7" x14ac:dyDescent="0.25">
      <c r="A6" s="44" t="s">
        <v>397</v>
      </c>
      <c r="B6" s="43"/>
      <c r="C6" s="38"/>
      <c r="D6" s="38"/>
      <c r="E6" s="39"/>
      <c r="F6" s="40"/>
    </row>
    <row r="8" spans="1:7" s="54" customFormat="1" ht="76.5" x14ac:dyDescent="0.25">
      <c r="A8" s="55" t="s">
        <v>398</v>
      </c>
      <c r="B8" s="56" t="s">
        <v>399</v>
      </c>
      <c r="C8" s="57" t="s">
        <v>433</v>
      </c>
      <c r="D8" s="57" t="s">
        <v>434</v>
      </c>
      <c r="E8" s="57" t="s">
        <v>436</v>
      </c>
      <c r="F8" s="57" t="s">
        <v>437</v>
      </c>
      <c r="G8" s="58" t="s">
        <v>438</v>
      </c>
    </row>
    <row r="9" spans="1:7" x14ac:dyDescent="0.25">
      <c r="A9" s="59" t="s">
        <v>405</v>
      </c>
      <c r="B9" s="60">
        <f>SUM(C9:G9)</f>
        <v>137</v>
      </c>
      <c r="C9" s="61">
        <f>COUNTA(Okruh1[Název projektu])</f>
        <v>35</v>
      </c>
      <c r="D9" s="61">
        <f>COUNTA(Okruh2[Název projektu])</f>
        <v>39</v>
      </c>
      <c r="E9" s="61">
        <f>COUNTA(Okruh3[Název projektu])</f>
        <v>39</v>
      </c>
      <c r="F9" s="61">
        <f>COUNTA(Okruh4[Název projektu])</f>
        <v>17</v>
      </c>
      <c r="G9" s="62">
        <f>COUNTA(Okruh5[Název projektu])</f>
        <v>7</v>
      </c>
    </row>
    <row r="10" spans="1:7" x14ac:dyDescent="0.25">
      <c r="A10" s="59" t="s">
        <v>406</v>
      </c>
      <c r="B10" s="60">
        <f>SUM(Tabulka6[[#This Row],[Okruh 1
Rezidenční pobyty]:[Okruh 5
Platformy podporující rozvoj kompetencí pracovníků KKS]])</f>
        <v>120</v>
      </c>
      <c r="C10" s="61">
        <f>COUNTIF(Okruh1[Dotace],"&gt;0")</f>
        <v>32</v>
      </c>
      <c r="D10" s="61">
        <f>COUNTIF(Okruh2[Dotace],"&gt;0")</f>
        <v>31</v>
      </c>
      <c r="E10" s="61">
        <f>COUNTIF(Okruh3[Dotace],"&gt;0")</f>
        <v>35</v>
      </c>
      <c r="F10" s="61">
        <f>COUNTIF(Okruh4[Dotace],"&gt;0")</f>
        <v>15</v>
      </c>
      <c r="G10" s="62">
        <f>COUNTIF(Okruh5[Dotace],"&gt;0")</f>
        <v>7</v>
      </c>
    </row>
    <row r="11" spans="1:7" x14ac:dyDescent="0.25">
      <c r="A11" s="63" t="s">
        <v>408</v>
      </c>
      <c r="B11" s="64">
        <f>SUM(Tabulka6[[#This Row],[Okruh 1
Rezidenční pobyty]:[Okruh 5
Platformy podporující rozvoj kompetencí pracovníků KKS]])</f>
        <v>17</v>
      </c>
      <c r="C11" s="65">
        <f>COUNTIF(Okruh1[Dotace],"0")</f>
        <v>3</v>
      </c>
      <c r="D11" s="65">
        <f>COUNTIF(Okruh2[Dotace],"0")</f>
        <v>8</v>
      </c>
      <c r="E11" s="65">
        <f>COUNTIF(Okruh3[Dotace],"0")</f>
        <v>4</v>
      </c>
      <c r="F11" s="65">
        <f>COUNTIF(Okruh4[Dotace],"0")</f>
        <v>2</v>
      </c>
      <c r="G11" s="66">
        <f>COUNTIF(Okruh5[Dotace],"0")</f>
        <v>0</v>
      </c>
    </row>
    <row r="12" spans="1:7" x14ac:dyDescent="0.25">
      <c r="A12" s="67"/>
      <c r="B12" s="68"/>
      <c r="C12" s="67"/>
      <c r="D12" s="67"/>
      <c r="E12" s="67"/>
      <c r="F12" s="67"/>
      <c r="G12" s="67"/>
    </row>
    <row r="13" spans="1:7" x14ac:dyDescent="0.25">
      <c r="A13" s="67"/>
      <c r="B13" s="68"/>
      <c r="C13" s="67"/>
      <c r="D13" s="67"/>
      <c r="E13" s="67"/>
      <c r="F13" s="67"/>
      <c r="G13" s="67"/>
    </row>
    <row r="14" spans="1:7" x14ac:dyDescent="0.25">
      <c r="A14" s="69" t="s">
        <v>461</v>
      </c>
      <c r="B14" s="69" t="s">
        <v>399</v>
      </c>
      <c r="C14" s="69" t="s">
        <v>400</v>
      </c>
      <c r="D14" s="69" t="s">
        <v>401</v>
      </c>
      <c r="E14" s="69" t="s">
        <v>402</v>
      </c>
      <c r="F14" s="69" t="s">
        <v>403</v>
      </c>
      <c r="G14" s="69" t="s">
        <v>404</v>
      </c>
    </row>
    <row r="15" spans="1:7" x14ac:dyDescent="0.25">
      <c r="A15" s="70" t="s">
        <v>407</v>
      </c>
      <c r="B15" s="71">
        <f>SUM(C15:G15)</f>
        <v>137390648.50999999</v>
      </c>
      <c r="C15" s="72">
        <f>SUM(Okruh1[Požadovaná dotace])</f>
        <v>39681517.5</v>
      </c>
      <c r="D15" s="72">
        <f>SUM(Okruh2[Požadovaná dotace])</f>
        <v>38202346</v>
      </c>
      <c r="E15" s="72">
        <f>SUM(Okruh3[Požadovaná dotace])</f>
        <v>34392450</v>
      </c>
      <c r="F15" s="72">
        <f>SUM(Okruh4[Požadovaná dotace])</f>
        <v>13716800</v>
      </c>
      <c r="G15" s="72">
        <f>SUM(Okruh5[Požadovaná dotace])</f>
        <v>11397535.01</v>
      </c>
    </row>
    <row r="16" spans="1:7" x14ac:dyDescent="0.25">
      <c r="A16" s="73" t="s">
        <v>3</v>
      </c>
      <c r="B16" s="74">
        <f>SUM(C16:G16)</f>
        <v>93394518</v>
      </c>
      <c r="C16" s="75">
        <f>SUM(Okruh1[Dotace])</f>
        <v>31661842</v>
      </c>
      <c r="D16" s="75">
        <f>SUM(Okruh2[Dotace])</f>
        <v>22157609</v>
      </c>
      <c r="E16" s="75">
        <f>SUM(Okruh3[Dotace])</f>
        <v>18968242</v>
      </c>
      <c r="F16" s="75">
        <f>SUM(Okruh4[Dotace])</f>
        <v>11164500</v>
      </c>
      <c r="G16" s="75">
        <f>SUM(Okruh5[Dotace])</f>
        <v>9442325</v>
      </c>
    </row>
    <row r="17" spans="1:8" customFormat="1" x14ac:dyDescent="0.25"/>
    <row r="19" spans="1:8" ht="25.5" x14ac:dyDescent="0.25">
      <c r="A19" s="34" t="s">
        <v>392</v>
      </c>
      <c r="B19" s="34" t="s">
        <v>419</v>
      </c>
      <c r="C19"/>
      <c r="D19"/>
      <c r="E19"/>
      <c r="F19"/>
      <c r="G19"/>
      <c r="H19"/>
    </row>
    <row r="20" spans="1:8" ht="25.5" x14ac:dyDescent="0.25">
      <c r="A20" s="20" t="s">
        <v>409</v>
      </c>
      <c r="B20" s="46" t="s">
        <v>417</v>
      </c>
      <c r="C20"/>
      <c r="D20"/>
      <c r="E20"/>
      <c r="F20"/>
      <c r="G20"/>
      <c r="H20"/>
    </row>
    <row r="21" spans="1:8" ht="25.5" x14ac:dyDescent="0.25">
      <c r="A21" s="20" t="s">
        <v>410</v>
      </c>
      <c r="B21" s="46" t="s">
        <v>418</v>
      </c>
      <c r="C21"/>
      <c r="D21"/>
      <c r="E21"/>
      <c r="F21"/>
      <c r="G21"/>
      <c r="H21"/>
    </row>
    <row r="22" spans="1:8" ht="63.75" x14ac:dyDescent="0.25">
      <c r="A22" s="20" t="s">
        <v>411</v>
      </c>
      <c r="B22" s="46" t="s">
        <v>418</v>
      </c>
      <c r="C22"/>
      <c r="D22"/>
      <c r="E22"/>
      <c r="F22"/>
      <c r="G22"/>
      <c r="H22"/>
    </row>
    <row r="23" spans="1:8" ht="25.5" x14ac:dyDescent="0.25">
      <c r="A23" s="21" t="s">
        <v>412</v>
      </c>
      <c r="B23" s="46" t="s">
        <v>418</v>
      </c>
      <c r="C23"/>
      <c r="D23"/>
      <c r="E23"/>
      <c r="F23"/>
      <c r="G23"/>
      <c r="H23"/>
    </row>
    <row r="24" spans="1:8" ht="76.5" x14ac:dyDescent="0.25">
      <c r="A24" s="21" t="s">
        <v>413</v>
      </c>
      <c r="B24" s="46" t="s">
        <v>418</v>
      </c>
      <c r="C24"/>
      <c r="D24"/>
      <c r="E24"/>
      <c r="F24"/>
      <c r="G24"/>
      <c r="H24"/>
    </row>
    <row r="25" spans="1:8" ht="51" x14ac:dyDescent="0.25">
      <c r="A25" s="21" t="s">
        <v>414</v>
      </c>
      <c r="B25" s="46" t="s">
        <v>418</v>
      </c>
      <c r="C25"/>
      <c r="D25"/>
      <c r="E25"/>
      <c r="F25"/>
      <c r="G25"/>
      <c r="H25"/>
    </row>
    <row r="26" spans="1:8" ht="38.25" x14ac:dyDescent="0.25">
      <c r="A26" s="21" t="s">
        <v>415</v>
      </c>
      <c r="B26" s="46" t="s">
        <v>417</v>
      </c>
      <c r="C26"/>
      <c r="D26"/>
      <c r="E26"/>
      <c r="F26"/>
      <c r="G26"/>
      <c r="H26"/>
    </row>
    <row r="27" spans="1:8" ht="38.25" x14ac:dyDescent="0.25">
      <c r="A27" s="21" t="s">
        <v>416</v>
      </c>
      <c r="B27" s="46" t="s">
        <v>418</v>
      </c>
      <c r="C27"/>
      <c r="D27"/>
      <c r="E27"/>
      <c r="F27"/>
      <c r="G27"/>
      <c r="H27"/>
    </row>
  </sheetData>
  <pageMargins left="0.70866141732283472" right="0.70866141732283472" top="0.78740157480314965" bottom="0.78740157480314965" header="0.31496062992125984" footer="0.31496062992125984"/>
  <pageSetup paperSize="9" scale="95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15</vt:i4>
      </vt:variant>
    </vt:vector>
  </HeadingPairs>
  <TitlesOfParts>
    <vt:vector size="23" baseType="lpstr">
      <vt:lpstr>Alternativní hudba</vt:lpstr>
      <vt:lpstr>Divadlo</vt:lpstr>
      <vt:lpstr>Klasická hudba</vt:lpstr>
      <vt:lpstr>Tanec a nonverbální divadlo</vt:lpstr>
      <vt:lpstr>Výtvarné umění</vt:lpstr>
      <vt:lpstr>5 X. Platformy</vt:lpstr>
      <vt:lpstr>Seznam</vt:lpstr>
      <vt:lpstr>Statistika</vt:lpstr>
      <vt:lpstr>'5 X. Platformy'!Názvy_tisku</vt:lpstr>
      <vt:lpstr>'Alternativní hudba'!Názvy_tisku</vt:lpstr>
      <vt:lpstr>Divadlo!Názvy_tisku</vt:lpstr>
      <vt:lpstr>'Klasická hudba'!Názvy_tisku</vt:lpstr>
      <vt:lpstr>Seznam!Názvy_tisku</vt:lpstr>
      <vt:lpstr>'Tanec a nonverbální divadlo'!Názvy_tisku</vt:lpstr>
      <vt:lpstr>'Výtvarné umění'!Názvy_tisku</vt:lpstr>
      <vt:lpstr>'5 X. Platformy'!Oblast_tisku</vt:lpstr>
      <vt:lpstr>'Alternativní hudba'!Oblast_tisku</vt:lpstr>
      <vt:lpstr>Divadlo!Oblast_tisku</vt:lpstr>
      <vt:lpstr>'Klasická hudba'!Oblast_tisku</vt:lpstr>
      <vt:lpstr>Seznam!Oblast_tisku</vt:lpstr>
      <vt:lpstr>Statistika!Oblast_tisku</vt:lpstr>
      <vt:lpstr>'Tanec a nonverbální divadlo'!Oblast_tisku</vt:lpstr>
      <vt:lpstr>'Výtvarné umění'!Oblast_tisku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Vrtišková Duyen Monika</dc:creator>
  <cp:lastModifiedBy>Zahradníčková Zuzana</cp:lastModifiedBy>
  <cp:lastPrinted>2022-12-19T16:41:09Z</cp:lastPrinted>
  <dcterms:created xsi:type="dcterms:W3CDTF">2022-12-08T11:41:04Z</dcterms:created>
  <dcterms:modified xsi:type="dcterms:W3CDTF">2023-01-02T10:08:47Z</dcterms:modified>
</cp:coreProperties>
</file>