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359343E3-CE4A-4EA7-A281-767514407B6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List2" sheetId="17" state="hidden" r:id="rId5"/>
    <sheet name="5. Data" sheetId="7" state="hidden" r:id="rId6"/>
  </sheets>
  <definedNames>
    <definedName name="_xlnm.Print_Titles" localSheetId="1">'2. Náklady'!$82:$82</definedName>
    <definedName name="_xlnm.Print_Area" localSheetId="0">'1. Souhrn'!$A$1:$H$23</definedName>
    <definedName name="_xlnm.Print_Area" localSheetId="1">'2. Náklady'!$A$1:$K$96</definedName>
    <definedName name="_xlnm.Print_Area" localSheetId="2">'3. Zdroje'!$A$1:$J$28</definedName>
  </definedNames>
  <calcPr calcId="191029"/>
</workbook>
</file>

<file path=xl/calcChain.xml><?xml version="1.0" encoding="utf-8"?>
<calcChain xmlns="http://schemas.openxmlformats.org/spreadsheetml/2006/main">
  <c r="F35" i="11" l="1"/>
  <c r="D17" i="11"/>
  <c r="E17" i="11"/>
  <c r="D19" i="11"/>
  <c r="E19" i="11"/>
  <c r="D21" i="11"/>
  <c r="E21" i="11"/>
  <c r="F22" i="15" l="1"/>
  <c r="A27" i="14" l="1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87" i="12" l="1"/>
  <c r="A88" i="12"/>
  <c r="A86" i="12"/>
  <c r="J86" i="12"/>
  <c r="J87" i="12"/>
  <c r="L87" i="12" s="1"/>
  <c r="J88" i="12"/>
  <c r="L88" i="12"/>
  <c r="F86" i="12"/>
  <c r="F87" i="12"/>
  <c r="F88" i="12"/>
  <c r="J82" i="12" l="1"/>
  <c r="L82" i="12" s="1"/>
  <c r="J83" i="12"/>
  <c r="J84" i="12"/>
  <c r="J85" i="12"/>
  <c r="L83" i="12"/>
  <c r="L84" i="12"/>
  <c r="L85" i="12"/>
  <c r="L86" i="12"/>
  <c r="F82" i="12"/>
  <c r="F83" i="12"/>
  <c r="F84" i="12"/>
  <c r="F85" i="12"/>
  <c r="A82" i="12"/>
  <c r="A83" i="12"/>
  <c r="A84" i="12"/>
  <c r="A85" i="12"/>
  <c r="A21" i="12" l="1"/>
  <c r="A22" i="12"/>
  <c r="A23" i="12"/>
  <c r="A24" i="12"/>
  <c r="A25" i="12"/>
  <c r="A26" i="12"/>
  <c r="A27" i="12"/>
  <c r="A28" i="12"/>
  <c r="A20" i="12"/>
  <c r="F15" i="14" l="1"/>
  <c r="F4" i="14"/>
  <c r="H10" i="12"/>
  <c r="H9" i="12"/>
  <c r="H8" i="12"/>
  <c r="D10" i="12"/>
  <c r="D9" i="12"/>
  <c r="D8" i="12"/>
  <c r="H5" i="12"/>
  <c r="D5" i="12"/>
  <c r="G22" i="14"/>
  <c r="G20" i="14"/>
  <c r="G18" i="14"/>
  <c r="G11" i="14"/>
  <c r="G9" i="14"/>
  <c r="G7" i="14"/>
  <c r="H22" i="14" l="1"/>
  <c r="H21" i="11" s="1"/>
  <c r="H20" i="14"/>
  <c r="H19" i="11" s="1"/>
  <c r="H18" i="14"/>
  <c r="H17" i="11" s="1"/>
  <c r="G15" i="14"/>
  <c r="H15" i="14" s="1"/>
  <c r="H11" i="14"/>
  <c r="H9" i="14"/>
  <c r="H7" i="14"/>
  <c r="G4" i="14"/>
  <c r="H4" i="14" s="1"/>
  <c r="A91" i="12" l="1"/>
  <c r="A92" i="12"/>
  <c r="A93" i="12"/>
  <c r="A94" i="12"/>
  <c r="A95" i="12"/>
  <c r="A96" i="12"/>
  <c r="A90" i="12"/>
  <c r="A77" i="12"/>
  <c r="A78" i="12"/>
  <c r="A79" i="12"/>
  <c r="A80" i="12"/>
  <c r="A81" i="12"/>
  <c r="A76" i="12"/>
  <c r="A68" i="12"/>
  <c r="A69" i="12"/>
  <c r="A70" i="12"/>
  <c r="A71" i="12"/>
  <c r="A72" i="12"/>
  <c r="A73" i="12"/>
  <c r="A74" i="12"/>
  <c r="A67" i="12"/>
  <c r="A64" i="12"/>
  <c r="A53" i="12"/>
  <c r="A43" i="12"/>
  <c r="A44" i="12"/>
  <c r="A45" i="12"/>
  <c r="A46" i="12"/>
  <c r="A47" i="12"/>
  <c r="A48" i="12"/>
  <c r="A49" i="12"/>
  <c r="A50" i="12"/>
  <c r="A51" i="12"/>
  <c r="A42" i="12"/>
  <c r="A32" i="12"/>
  <c r="A33" i="12"/>
  <c r="A34" i="12"/>
  <c r="A35" i="12"/>
  <c r="A36" i="12"/>
  <c r="A37" i="12"/>
  <c r="A38" i="12"/>
  <c r="A39" i="12"/>
  <c r="A40" i="12"/>
  <c r="A31" i="12"/>
  <c r="A59" i="12"/>
  <c r="A60" i="12"/>
  <c r="A61" i="12"/>
  <c r="A62" i="12"/>
  <c r="A63" i="12"/>
  <c r="A65" i="12"/>
  <c r="A58" i="12"/>
  <c r="A54" i="12"/>
  <c r="A55" i="12"/>
  <c r="A56" i="12"/>
  <c r="I22" i="15" l="1"/>
  <c r="J96" i="12" l="1"/>
  <c r="J95" i="12"/>
  <c r="J94" i="12"/>
  <c r="J93" i="12"/>
  <c r="J92" i="12"/>
  <c r="J91" i="12"/>
  <c r="J90" i="12"/>
  <c r="I89" i="12"/>
  <c r="H89" i="12"/>
  <c r="J81" i="12"/>
  <c r="J80" i="12"/>
  <c r="J79" i="12"/>
  <c r="J78" i="12"/>
  <c r="J77" i="12"/>
  <c r="J76" i="12"/>
  <c r="K75" i="12"/>
  <c r="I75" i="12"/>
  <c r="H75" i="12"/>
  <c r="J74" i="12"/>
  <c r="J73" i="12"/>
  <c r="J72" i="12"/>
  <c r="J71" i="12"/>
  <c r="J70" i="12"/>
  <c r="J69" i="12"/>
  <c r="J68" i="12"/>
  <c r="J67" i="12"/>
  <c r="K66" i="12"/>
  <c r="I66" i="12"/>
  <c r="H66" i="12"/>
  <c r="J65" i="12"/>
  <c r="J64" i="12"/>
  <c r="J63" i="12"/>
  <c r="J62" i="12"/>
  <c r="J61" i="12"/>
  <c r="J60" i="12"/>
  <c r="J59" i="12"/>
  <c r="J58" i="12"/>
  <c r="K57" i="12"/>
  <c r="I57" i="12"/>
  <c r="H57" i="12"/>
  <c r="J56" i="12"/>
  <c r="J55" i="12"/>
  <c r="J54" i="12"/>
  <c r="J53" i="12"/>
  <c r="K52" i="12"/>
  <c r="I52" i="12"/>
  <c r="H52" i="12"/>
  <c r="J51" i="12"/>
  <c r="J50" i="12"/>
  <c r="J49" i="12"/>
  <c r="J48" i="12"/>
  <c r="J47" i="12"/>
  <c r="J46" i="12"/>
  <c r="J45" i="12"/>
  <c r="J44" i="12"/>
  <c r="J43" i="12"/>
  <c r="J42" i="12"/>
  <c r="K41" i="12"/>
  <c r="I41" i="12"/>
  <c r="H41" i="12"/>
  <c r="J40" i="12"/>
  <c r="J39" i="12"/>
  <c r="J38" i="12"/>
  <c r="J37" i="12"/>
  <c r="J36" i="12"/>
  <c r="J35" i="12"/>
  <c r="J34" i="12"/>
  <c r="J33" i="12"/>
  <c r="J32" i="12"/>
  <c r="J31" i="12"/>
  <c r="K30" i="12"/>
  <c r="I30" i="12"/>
  <c r="H30" i="12"/>
  <c r="J20" i="12"/>
  <c r="K19" i="12"/>
  <c r="J28" i="12"/>
  <c r="J27" i="12"/>
  <c r="J26" i="12"/>
  <c r="J25" i="12"/>
  <c r="J24" i="12"/>
  <c r="J23" i="12"/>
  <c r="J22" i="12"/>
  <c r="J21" i="12"/>
  <c r="I19" i="12"/>
  <c r="H19" i="12"/>
  <c r="I27" i="15"/>
  <c r="F27" i="15"/>
  <c r="H14" i="12" l="1"/>
  <c r="J41" i="12"/>
  <c r="J30" i="12"/>
  <c r="H29" i="12"/>
  <c r="J89" i="12"/>
  <c r="K29" i="12"/>
  <c r="J5" i="12" s="1"/>
  <c r="I29" i="12"/>
  <c r="J52" i="12"/>
  <c r="J19" i="12"/>
  <c r="J75" i="12"/>
  <c r="J66" i="12"/>
  <c r="J57" i="12"/>
  <c r="G75" i="12"/>
  <c r="G66" i="12"/>
  <c r="G57" i="12"/>
  <c r="G41" i="12"/>
  <c r="G52" i="12"/>
  <c r="G30" i="12"/>
  <c r="G19" i="12"/>
  <c r="J29" i="12" l="1"/>
  <c r="G29" i="12"/>
  <c r="F5" i="12" s="1"/>
  <c r="E19" i="12"/>
  <c r="D19" i="12"/>
  <c r="H13" i="12" l="1"/>
  <c r="F95" i="12"/>
  <c r="F10" i="12"/>
  <c r="F9" i="12"/>
  <c r="F8" i="12"/>
  <c r="C27" i="11" l="1"/>
  <c r="C28" i="11" s="1"/>
  <c r="L10" i="12"/>
  <c r="L9" i="12"/>
  <c r="I18" i="14"/>
  <c r="I8" i="14"/>
  <c r="H15" i="12"/>
  <c r="F29" i="11" s="1"/>
  <c r="I26" i="15"/>
  <c r="I25" i="15"/>
  <c r="I24" i="15"/>
  <c r="I23" i="15"/>
  <c r="I21" i="15"/>
  <c r="I20" i="15"/>
  <c r="I19" i="15"/>
  <c r="I18" i="15"/>
  <c r="I17" i="15"/>
  <c r="I16" i="15" s="1"/>
  <c r="G28" i="15" s="1"/>
  <c r="F30" i="11" s="1"/>
  <c r="H16" i="15"/>
  <c r="G16" i="15"/>
  <c r="I14" i="15"/>
  <c r="I13" i="15"/>
  <c r="I12" i="15"/>
  <c r="I11" i="15"/>
  <c r="I10" i="15"/>
  <c r="I9" i="15"/>
  <c r="I8" i="15"/>
  <c r="I7" i="15" s="1"/>
  <c r="H7" i="15"/>
  <c r="H4" i="15" s="1"/>
  <c r="G7" i="15"/>
  <c r="G4" i="15" s="1"/>
  <c r="I6" i="15"/>
  <c r="I5" i="15"/>
  <c r="J525" i="14"/>
  <c r="M525" i="14" l="1"/>
  <c r="I10" i="14"/>
  <c r="I12" i="14"/>
  <c r="I4" i="15"/>
  <c r="J27" i="14" l="1"/>
  <c r="M27" i="14" s="1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6" i="14"/>
  <c r="M481" i="14" l="1"/>
  <c r="M301" i="14"/>
  <c r="M510" i="14"/>
  <c r="M474" i="14"/>
  <c r="M426" i="14"/>
  <c r="M378" i="14"/>
  <c r="M342" i="14"/>
  <c r="M521" i="14"/>
  <c r="M518" i="14"/>
  <c r="M506" i="14"/>
  <c r="M494" i="14"/>
  <c r="M482" i="14"/>
  <c r="M470" i="14"/>
  <c r="M458" i="14"/>
  <c r="M446" i="14"/>
  <c r="M434" i="14"/>
  <c r="M422" i="14"/>
  <c r="M410" i="14"/>
  <c r="M398" i="14"/>
  <c r="M386" i="14"/>
  <c r="M374" i="14"/>
  <c r="M362" i="14"/>
  <c r="M350" i="14"/>
  <c r="M338" i="14"/>
  <c r="M326" i="14"/>
  <c r="M314" i="14"/>
  <c r="M302" i="14"/>
  <c r="M290" i="14"/>
  <c r="M278" i="14"/>
  <c r="M266" i="14"/>
  <c r="M254" i="14"/>
  <c r="M242" i="14"/>
  <c r="M230" i="14"/>
  <c r="M218" i="14"/>
  <c r="M206" i="14"/>
  <c r="M194" i="14"/>
  <c r="M182" i="14"/>
  <c r="M170" i="14"/>
  <c r="M158" i="14"/>
  <c r="M146" i="14"/>
  <c r="M134" i="14"/>
  <c r="M122" i="14"/>
  <c r="M110" i="14"/>
  <c r="M98" i="14"/>
  <c r="M86" i="14"/>
  <c r="M74" i="14"/>
  <c r="M62" i="14"/>
  <c r="M50" i="14"/>
  <c r="M38" i="14"/>
  <c r="M421" i="14"/>
  <c r="M85" i="14"/>
  <c r="M516" i="14"/>
  <c r="M372" i="14"/>
  <c r="M276" i="14"/>
  <c r="M252" i="14"/>
  <c r="M216" i="14"/>
  <c r="M204" i="14"/>
  <c r="M192" i="14"/>
  <c r="M180" i="14"/>
  <c r="M168" i="14"/>
  <c r="M156" i="14"/>
  <c r="M144" i="14"/>
  <c r="M132" i="14"/>
  <c r="M120" i="14"/>
  <c r="M108" i="14"/>
  <c r="M96" i="14"/>
  <c r="M84" i="14"/>
  <c r="M72" i="14"/>
  <c r="M60" i="14"/>
  <c r="M48" i="14"/>
  <c r="M36" i="14"/>
  <c r="M385" i="14"/>
  <c r="M97" i="14"/>
  <c r="M504" i="14"/>
  <c r="M324" i="14"/>
  <c r="M395" i="14"/>
  <c r="M251" i="14"/>
  <c r="M203" i="14"/>
  <c r="M191" i="14"/>
  <c r="M143" i="14"/>
  <c r="M131" i="14"/>
  <c r="M119" i="14"/>
  <c r="M107" i="14"/>
  <c r="M95" i="14"/>
  <c r="M83" i="14"/>
  <c r="M71" i="14"/>
  <c r="M59" i="14"/>
  <c r="M47" i="14"/>
  <c r="M35" i="14"/>
  <c r="M349" i="14"/>
  <c r="M73" i="14"/>
  <c r="M492" i="14"/>
  <c r="M360" i="14"/>
  <c r="M503" i="14"/>
  <c r="M371" i="14"/>
  <c r="M370" i="14"/>
  <c r="M190" i="14"/>
  <c r="M130" i="14"/>
  <c r="M82" i="14"/>
  <c r="M70" i="14"/>
  <c r="M58" i="14"/>
  <c r="M46" i="14"/>
  <c r="M34" i="14"/>
  <c r="M517" i="14"/>
  <c r="M469" i="14"/>
  <c r="M397" i="14"/>
  <c r="M325" i="14"/>
  <c r="M265" i="14"/>
  <c r="M229" i="14"/>
  <c r="M193" i="14"/>
  <c r="M157" i="14"/>
  <c r="M109" i="14"/>
  <c r="M61" i="14"/>
  <c r="M468" i="14"/>
  <c r="M432" i="14"/>
  <c r="M396" i="14"/>
  <c r="M336" i="14"/>
  <c r="M288" i="14"/>
  <c r="M264" i="14"/>
  <c r="M515" i="14"/>
  <c r="M467" i="14"/>
  <c r="M419" i="14"/>
  <c r="M359" i="14"/>
  <c r="M323" i="14"/>
  <c r="M287" i="14"/>
  <c r="M239" i="14"/>
  <c r="M155" i="14"/>
  <c r="M490" i="14"/>
  <c r="M466" i="14"/>
  <c r="M442" i="14"/>
  <c r="M406" i="14"/>
  <c r="M358" i="14"/>
  <c r="M322" i="14"/>
  <c r="M298" i="14"/>
  <c r="M262" i="14"/>
  <c r="M238" i="14"/>
  <c r="M202" i="14"/>
  <c r="M154" i="14"/>
  <c r="M106" i="14"/>
  <c r="M501" i="14"/>
  <c r="M465" i="14"/>
  <c r="M453" i="14"/>
  <c r="M441" i="14"/>
  <c r="M429" i="14"/>
  <c r="M417" i="14"/>
  <c r="M405" i="14"/>
  <c r="M393" i="14"/>
  <c r="M381" i="14"/>
  <c r="M369" i="14"/>
  <c r="M357" i="14"/>
  <c r="M345" i="14"/>
  <c r="M333" i="14"/>
  <c r="M321" i="14"/>
  <c r="M309" i="14"/>
  <c r="M297" i="14"/>
  <c r="M285" i="14"/>
  <c r="M273" i="14"/>
  <c r="M261" i="14"/>
  <c r="M249" i="14"/>
  <c r="M237" i="14"/>
  <c r="M225" i="14"/>
  <c r="M213" i="14"/>
  <c r="M201" i="14"/>
  <c r="M189" i="14"/>
  <c r="M177" i="14"/>
  <c r="M165" i="14"/>
  <c r="M153" i="14"/>
  <c r="M141" i="14"/>
  <c r="M129" i="14"/>
  <c r="M117" i="14"/>
  <c r="M105" i="14"/>
  <c r="M93" i="14"/>
  <c r="M81" i="14"/>
  <c r="M69" i="14"/>
  <c r="M57" i="14"/>
  <c r="M45" i="14"/>
  <c r="M33" i="14"/>
  <c r="M505" i="14"/>
  <c r="M409" i="14"/>
  <c r="M337" i="14"/>
  <c r="M277" i="14"/>
  <c r="M241" i="14"/>
  <c r="M205" i="14"/>
  <c r="M169" i="14"/>
  <c r="M133" i="14"/>
  <c r="M37" i="14"/>
  <c r="M456" i="14"/>
  <c r="M408" i="14"/>
  <c r="M348" i="14"/>
  <c r="M300" i="14"/>
  <c r="M240" i="14"/>
  <c r="M479" i="14"/>
  <c r="M443" i="14"/>
  <c r="M407" i="14"/>
  <c r="M347" i="14"/>
  <c r="M311" i="14"/>
  <c r="M275" i="14"/>
  <c r="M227" i="14"/>
  <c r="M167" i="14"/>
  <c r="M502" i="14"/>
  <c r="M454" i="14"/>
  <c r="M418" i="14"/>
  <c r="M382" i="14"/>
  <c r="M334" i="14"/>
  <c r="M286" i="14"/>
  <c r="M226" i="14"/>
  <c r="M178" i="14"/>
  <c r="M142" i="14"/>
  <c r="M118" i="14"/>
  <c r="M526" i="14"/>
  <c r="M489" i="14"/>
  <c r="M524" i="14"/>
  <c r="M512" i="14"/>
  <c r="M500" i="14"/>
  <c r="M488" i="14"/>
  <c r="M476" i="14"/>
  <c r="M464" i="14"/>
  <c r="M452" i="14"/>
  <c r="M440" i="14"/>
  <c r="M428" i="14"/>
  <c r="M416" i="14"/>
  <c r="M404" i="14"/>
  <c r="M392" i="14"/>
  <c r="M380" i="14"/>
  <c r="M368" i="14"/>
  <c r="M356" i="14"/>
  <c r="M344" i="14"/>
  <c r="M332" i="14"/>
  <c r="M320" i="14"/>
  <c r="M308" i="14"/>
  <c r="M296" i="14"/>
  <c r="M284" i="14"/>
  <c r="M272" i="14"/>
  <c r="M260" i="14"/>
  <c r="M248" i="14"/>
  <c r="M236" i="14"/>
  <c r="M224" i="14"/>
  <c r="M212" i="14"/>
  <c r="M200" i="14"/>
  <c r="M188" i="14"/>
  <c r="M176" i="14"/>
  <c r="M164" i="14"/>
  <c r="M152" i="14"/>
  <c r="M140" i="14"/>
  <c r="M128" i="14"/>
  <c r="M116" i="14"/>
  <c r="M104" i="14"/>
  <c r="M92" i="14"/>
  <c r="M80" i="14"/>
  <c r="M68" i="14"/>
  <c r="M56" i="14"/>
  <c r="M44" i="14"/>
  <c r="M32" i="14"/>
  <c r="M445" i="14"/>
  <c r="M361" i="14"/>
  <c r="M313" i="14"/>
  <c r="M253" i="14"/>
  <c r="M217" i="14"/>
  <c r="M181" i="14"/>
  <c r="M145" i="14"/>
  <c r="M121" i="14"/>
  <c r="M49" i="14"/>
  <c r="M480" i="14"/>
  <c r="M444" i="14"/>
  <c r="M420" i="14"/>
  <c r="M384" i="14"/>
  <c r="M312" i="14"/>
  <c r="M228" i="14"/>
  <c r="M491" i="14"/>
  <c r="M455" i="14"/>
  <c r="M431" i="14"/>
  <c r="M383" i="14"/>
  <c r="M335" i="14"/>
  <c r="M299" i="14"/>
  <c r="M263" i="14"/>
  <c r="M215" i="14"/>
  <c r="M179" i="14"/>
  <c r="M514" i="14"/>
  <c r="M478" i="14"/>
  <c r="M430" i="14"/>
  <c r="M394" i="14"/>
  <c r="M346" i="14"/>
  <c r="M310" i="14"/>
  <c r="M274" i="14"/>
  <c r="M250" i="14"/>
  <c r="M214" i="14"/>
  <c r="M166" i="14"/>
  <c r="M94" i="14"/>
  <c r="M513" i="14"/>
  <c r="M477" i="14"/>
  <c r="M523" i="14"/>
  <c r="M511" i="14"/>
  <c r="M499" i="14"/>
  <c r="M487" i="14"/>
  <c r="M475" i="14"/>
  <c r="M463" i="14"/>
  <c r="M451" i="14"/>
  <c r="M439" i="14"/>
  <c r="M427" i="14"/>
  <c r="M415" i="14"/>
  <c r="M403" i="14"/>
  <c r="M391" i="14"/>
  <c r="M379" i="14"/>
  <c r="M367" i="14"/>
  <c r="M355" i="14"/>
  <c r="M343" i="14"/>
  <c r="M331" i="14"/>
  <c r="M319" i="14"/>
  <c r="M307" i="14"/>
  <c r="M295" i="14"/>
  <c r="M283" i="14"/>
  <c r="M271" i="14"/>
  <c r="M259" i="14"/>
  <c r="M247" i="14"/>
  <c r="M235" i="14"/>
  <c r="M223" i="14"/>
  <c r="M211" i="14"/>
  <c r="M199" i="14"/>
  <c r="M187" i="14"/>
  <c r="M175" i="14"/>
  <c r="M163" i="14"/>
  <c r="M151" i="14"/>
  <c r="M139" i="14"/>
  <c r="M127" i="14"/>
  <c r="M115" i="14"/>
  <c r="M103" i="14"/>
  <c r="M91" i="14"/>
  <c r="M79" i="14"/>
  <c r="M67" i="14"/>
  <c r="M55" i="14"/>
  <c r="M43" i="14"/>
  <c r="M31" i="14"/>
  <c r="M373" i="14"/>
  <c r="M438" i="14"/>
  <c r="M366" i="14"/>
  <c r="M330" i="14"/>
  <c r="M306" i="14"/>
  <c r="M294" i="14"/>
  <c r="M282" i="14"/>
  <c r="M270" i="14"/>
  <c r="M258" i="14"/>
  <c r="M246" i="14"/>
  <c r="M234" i="14"/>
  <c r="M222" i="14"/>
  <c r="M210" i="14"/>
  <c r="M198" i="14"/>
  <c r="M186" i="14"/>
  <c r="M174" i="14"/>
  <c r="M162" i="14"/>
  <c r="M150" i="14"/>
  <c r="M138" i="14"/>
  <c r="M126" i="14"/>
  <c r="M114" i="14"/>
  <c r="M102" i="14"/>
  <c r="M90" i="14"/>
  <c r="M78" i="14"/>
  <c r="M66" i="14"/>
  <c r="M54" i="14"/>
  <c r="M42" i="14"/>
  <c r="M30" i="14"/>
  <c r="M433" i="14"/>
  <c r="M486" i="14"/>
  <c r="M402" i="14"/>
  <c r="M497" i="14"/>
  <c r="M437" i="14"/>
  <c r="M377" i="14"/>
  <c r="M341" i="14"/>
  <c r="M317" i="14"/>
  <c r="M293" i="14"/>
  <c r="M269" i="14"/>
  <c r="M257" i="14"/>
  <c r="M245" i="14"/>
  <c r="M233" i="14"/>
  <c r="M221" i="14"/>
  <c r="M209" i="14"/>
  <c r="M197" i="14"/>
  <c r="M185" i="14"/>
  <c r="M173" i="14"/>
  <c r="M161" i="14"/>
  <c r="M149" i="14"/>
  <c r="M137" i="14"/>
  <c r="M125" i="14"/>
  <c r="M113" i="14"/>
  <c r="M101" i="14"/>
  <c r="M89" i="14"/>
  <c r="M77" i="14"/>
  <c r="M65" i="14"/>
  <c r="M53" i="14"/>
  <c r="M41" i="14"/>
  <c r="M29" i="14"/>
  <c r="M457" i="14"/>
  <c r="M522" i="14"/>
  <c r="M450" i="14"/>
  <c r="M354" i="14"/>
  <c r="M461" i="14"/>
  <c r="M389" i="14"/>
  <c r="M305" i="14"/>
  <c r="M508" i="14"/>
  <c r="M448" i="14"/>
  <c r="M412" i="14"/>
  <c r="M352" i="14"/>
  <c r="M292" i="14"/>
  <c r="M220" i="14"/>
  <c r="M172" i="14"/>
  <c r="M136" i="14"/>
  <c r="M124" i="14"/>
  <c r="M100" i="14"/>
  <c r="M88" i="14"/>
  <c r="M76" i="14"/>
  <c r="M64" i="14"/>
  <c r="M52" i="14"/>
  <c r="M40" i="14"/>
  <c r="M28" i="14"/>
  <c r="M493" i="14"/>
  <c r="M289" i="14"/>
  <c r="M498" i="14"/>
  <c r="M462" i="14"/>
  <c r="M414" i="14"/>
  <c r="M390" i="14"/>
  <c r="M318" i="14"/>
  <c r="M509" i="14"/>
  <c r="M485" i="14"/>
  <c r="M473" i="14"/>
  <c r="M449" i="14"/>
  <c r="M425" i="14"/>
  <c r="M413" i="14"/>
  <c r="M401" i="14"/>
  <c r="M365" i="14"/>
  <c r="M353" i="14"/>
  <c r="M329" i="14"/>
  <c r="M281" i="14"/>
  <c r="M520" i="14"/>
  <c r="M496" i="14"/>
  <c r="M484" i="14"/>
  <c r="M472" i="14"/>
  <c r="M460" i="14"/>
  <c r="M436" i="14"/>
  <c r="M424" i="14"/>
  <c r="M400" i="14"/>
  <c r="M388" i="14"/>
  <c r="M376" i="14"/>
  <c r="M364" i="14"/>
  <c r="M340" i="14"/>
  <c r="M328" i="14"/>
  <c r="M316" i="14"/>
  <c r="M304" i="14"/>
  <c r="M280" i="14"/>
  <c r="M268" i="14"/>
  <c r="M256" i="14"/>
  <c r="M244" i="14"/>
  <c r="M232" i="14"/>
  <c r="M208" i="14"/>
  <c r="M196" i="14"/>
  <c r="M184" i="14"/>
  <c r="M160" i="14"/>
  <c r="M148" i="14"/>
  <c r="M112" i="14"/>
  <c r="M519" i="14"/>
  <c r="M507" i="14"/>
  <c r="M495" i="14"/>
  <c r="M483" i="14"/>
  <c r="M471" i="14"/>
  <c r="M459" i="14"/>
  <c r="M447" i="14"/>
  <c r="M435" i="14"/>
  <c r="M423" i="14"/>
  <c r="M411" i="14"/>
  <c r="M399" i="14"/>
  <c r="M387" i="14"/>
  <c r="M375" i="14"/>
  <c r="M363" i="14"/>
  <c r="M351" i="14"/>
  <c r="M339" i="14"/>
  <c r="M327" i="14"/>
  <c r="M315" i="14"/>
  <c r="M303" i="14"/>
  <c r="M291" i="14"/>
  <c r="M279" i="14"/>
  <c r="M267" i="14"/>
  <c r="M255" i="14"/>
  <c r="M243" i="14"/>
  <c r="M231" i="14"/>
  <c r="M219" i="14"/>
  <c r="M207" i="14"/>
  <c r="M195" i="14"/>
  <c r="M183" i="14"/>
  <c r="M171" i="14"/>
  <c r="M159" i="14"/>
  <c r="M147" i="14"/>
  <c r="M135" i="14"/>
  <c r="M123" i="14"/>
  <c r="M111" i="14"/>
  <c r="M99" i="14"/>
  <c r="M87" i="14"/>
  <c r="M75" i="14"/>
  <c r="M63" i="14"/>
  <c r="M51" i="14"/>
  <c r="M39" i="14"/>
  <c r="I7" i="14" l="1"/>
  <c r="I9" i="14" l="1"/>
  <c r="I11" i="14"/>
  <c r="I20" i="11"/>
  <c r="J10" i="12"/>
  <c r="F39" i="12"/>
  <c r="L39" i="12" s="1"/>
  <c r="F26" i="15"/>
  <c r="F25" i="15"/>
  <c r="F24" i="15"/>
  <c r="F23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5" i="15"/>
  <c r="F96" i="12"/>
  <c r="F94" i="12"/>
  <c r="F93" i="12"/>
  <c r="F92" i="12"/>
  <c r="F91" i="12"/>
  <c r="F90" i="12"/>
  <c r="E89" i="12"/>
  <c r="D89" i="12"/>
  <c r="F81" i="12"/>
  <c r="L81" i="12" s="1"/>
  <c r="F80" i="12"/>
  <c r="L80" i="12" s="1"/>
  <c r="F79" i="12"/>
  <c r="L79" i="12" s="1"/>
  <c r="F78" i="12"/>
  <c r="L78" i="12" s="1"/>
  <c r="F77" i="12"/>
  <c r="L77" i="12" s="1"/>
  <c r="F76" i="12"/>
  <c r="L76" i="12" s="1"/>
  <c r="E75" i="12"/>
  <c r="D75" i="12"/>
  <c r="F74" i="12"/>
  <c r="L74" i="12" s="1"/>
  <c r="F73" i="12"/>
  <c r="L73" i="12" s="1"/>
  <c r="F72" i="12"/>
  <c r="L72" i="12" s="1"/>
  <c r="F71" i="12"/>
  <c r="L71" i="12" s="1"/>
  <c r="F70" i="12"/>
  <c r="L70" i="12" s="1"/>
  <c r="F69" i="12"/>
  <c r="L69" i="12" s="1"/>
  <c r="F68" i="12"/>
  <c r="L68" i="12" s="1"/>
  <c r="F67" i="12"/>
  <c r="L67" i="12" s="1"/>
  <c r="E66" i="12"/>
  <c r="D66" i="12"/>
  <c r="F65" i="12"/>
  <c r="L65" i="12" s="1"/>
  <c r="F64" i="12"/>
  <c r="L64" i="12" s="1"/>
  <c r="F63" i="12"/>
  <c r="L63" i="12" s="1"/>
  <c r="F62" i="12"/>
  <c r="L62" i="12" s="1"/>
  <c r="F61" i="12"/>
  <c r="L61" i="12" s="1"/>
  <c r="F60" i="12"/>
  <c r="L60" i="12" s="1"/>
  <c r="F59" i="12"/>
  <c r="L59" i="12" s="1"/>
  <c r="F58" i="12"/>
  <c r="L58" i="12" s="1"/>
  <c r="E57" i="12"/>
  <c r="D57" i="12"/>
  <c r="F56" i="12"/>
  <c r="L56" i="12" s="1"/>
  <c r="F55" i="12"/>
  <c r="L55" i="12" s="1"/>
  <c r="F54" i="12"/>
  <c r="L54" i="12" s="1"/>
  <c r="F53" i="12"/>
  <c r="L53" i="12" s="1"/>
  <c r="E52" i="12"/>
  <c r="D52" i="12"/>
  <c r="F51" i="12"/>
  <c r="L51" i="12" s="1"/>
  <c r="F50" i="12"/>
  <c r="L50" i="12" s="1"/>
  <c r="F49" i="12"/>
  <c r="L49" i="12" s="1"/>
  <c r="F48" i="12"/>
  <c r="L48" i="12" s="1"/>
  <c r="F47" i="12"/>
  <c r="L47" i="12" s="1"/>
  <c r="F46" i="12"/>
  <c r="L46" i="12" s="1"/>
  <c r="F45" i="12"/>
  <c r="L45" i="12" s="1"/>
  <c r="F44" i="12"/>
  <c r="L44" i="12" s="1"/>
  <c r="F43" i="12"/>
  <c r="L43" i="12" s="1"/>
  <c r="F42" i="12"/>
  <c r="L42" i="12" s="1"/>
  <c r="E41" i="12"/>
  <c r="D41" i="12"/>
  <c r="F40" i="12"/>
  <c r="L40" i="12" s="1"/>
  <c r="F38" i="12"/>
  <c r="L38" i="12" s="1"/>
  <c r="F37" i="12"/>
  <c r="L37" i="12" s="1"/>
  <c r="F36" i="12"/>
  <c r="L36" i="12" s="1"/>
  <c r="F35" i="12"/>
  <c r="L35" i="12" s="1"/>
  <c r="F34" i="12"/>
  <c r="L34" i="12" s="1"/>
  <c r="F33" i="12"/>
  <c r="L33" i="12" s="1"/>
  <c r="F32" i="12"/>
  <c r="L32" i="12" s="1"/>
  <c r="F31" i="12"/>
  <c r="L31" i="12" s="1"/>
  <c r="E30" i="12"/>
  <c r="D30" i="12"/>
  <c r="F28" i="12"/>
  <c r="L28" i="12" s="1"/>
  <c r="F27" i="12"/>
  <c r="L27" i="12" s="1"/>
  <c r="F26" i="12"/>
  <c r="L26" i="12" s="1"/>
  <c r="F25" i="12"/>
  <c r="L25" i="12" s="1"/>
  <c r="F24" i="12"/>
  <c r="L24" i="12" s="1"/>
  <c r="F23" i="12"/>
  <c r="L23" i="12" s="1"/>
  <c r="F22" i="12"/>
  <c r="L22" i="12" s="1"/>
  <c r="F21" i="12"/>
  <c r="L21" i="12" s="1"/>
  <c r="F20" i="12"/>
  <c r="L20" i="12" s="1"/>
  <c r="I23" i="14" l="1"/>
  <c r="G21" i="11"/>
  <c r="F19" i="12"/>
  <c r="L19" i="12" s="1"/>
  <c r="I22" i="11"/>
  <c r="I21" i="11"/>
  <c r="I18" i="11"/>
  <c r="I17" i="11"/>
  <c r="J8" i="12"/>
  <c r="G17" i="11" s="1"/>
  <c r="E29" i="12"/>
  <c r="D29" i="12"/>
  <c r="D13" i="12" s="1"/>
  <c r="J9" i="12"/>
  <c r="F4" i="15"/>
  <c r="F30" i="12"/>
  <c r="L30" i="12" s="1"/>
  <c r="F57" i="12"/>
  <c r="L57" i="12" s="1"/>
  <c r="F52" i="12"/>
  <c r="L52" i="12" s="1"/>
  <c r="F41" i="12"/>
  <c r="L41" i="12" s="1"/>
  <c r="F89" i="12"/>
  <c r="F75" i="12"/>
  <c r="L75" i="12" s="1"/>
  <c r="F66" i="12"/>
  <c r="L66" i="12" s="1"/>
  <c r="D14" i="12" l="1"/>
  <c r="D15" i="12" s="1"/>
  <c r="C29" i="11" s="1"/>
  <c r="J18" i="11"/>
  <c r="J17" i="11"/>
  <c r="J22" i="11"/>
  <c r="J21" i="11"/>
  <c r="I21" i="14"/>
  <c r="G19" i="11"/>
  <c r="L8" i="12"/>
  <c r="F29" i="12"/>
  <c r="L29" i="12" s="1"/>
  <c r="I19" i="14"/>
  <c r="J20" i="11" l="1"/>
  <c r="J19" i="11"/>
  <c r="F27" i="11"/>
  <c r="F28" i="11" s="1"/>
  <c r="F31" i="11" s="1"/>
  <c r="F32" i="11" s="1"/>
  <c r="I22" i="14"/>
  <c r="I20" i="14" l="1"/>
  <c r="I19" i="11"/>
  <c r="F16" i="15" l="1"/>
  <c r="D28" i="15" s="1"/>
  <c r="C30" i="11" s="1"/>
  <c r="C31" i="11" s="1"/>
  <c r="C32" i="11" s="1"/>
</calcChain>
</file>

<file path=xl/sharedStrings.xml><?xml version="1.0" encoding="utf-8"?>
<sst xmlns="http://schemas.openxmlformats.org/spreadsheetml/2006/main" count="282" uniqueCount="220">
  <si>
    <t>Další zdroje</t>
  </si>
  <si>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</si>
  <si>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</si>
  <si>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</si>
  <si>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</si>
  <si>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</si>
  <si>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</si>
  <si>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</si>
  <si>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</si>
  <si>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</si>
  <si>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</si>
  <si>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Žadatel</t>
  </si>
  <si>
    <t>Název projektu</t>
  </si>
  <si>
    <t>Registrační číslo projektu</t>
  </si>
  <si>
    <t>Z dotace nelze hradit DPH. Dotaci lze poskytnout až do 100 % uznatelných nákladů (tzn. uznatelné náklady jsou bez DPH).</t>
  </si>
  <si>
    <t>NÁKLADY</t>
  </si>
  <si>
    <t>v Kč</t>
  </si>
  <si>
    <t>Bez DPH</t>
  </si>
  <si>
    <t>Celkem</t>
  </si>
  <si>
    <t>Komentář</t>
  </si>
  <si>
    <t>I.</t>
  </si>
  <si>
    <t>II.</t>
  </si>
  <si>
    <t>2.</t>
  </si>
  <si>
    <t>Náklady na realizaci projektu</t>
  </si>
  <si>
    <t>nájem prostor v místě trvalého působení</t>
  </si>
  <si>
    <t>nájem prostor</t>
  </si>
  <si>
    <t>nájem techniky</t>
  </si>
  <si>
    <t>doprava</t>
  </si>
  <si>
    <t>spotřeba materiálu</t>
  </si>
  <si>
    <t>nákupy drobného majetku</t>
  </si>
  <si>
    <t>3.</t>
  </si>
  <si>
    <t>Produkce a technické zajištění</t>
  </si>
  <si>
    <t>produkce</t>
  </si>
  <si>
    <t>pořadatelská služba</t>
  </si>
  <si>
    <t>ostraha</t>
  </si>
  <si>
    <t>osvětlení</t>
  </si>
  <si>
    <t>ozvučení</t>
  </si>
  <si>
    <t>další (specifikujte)</t>
  </si>
  <si>
    <t>4.</t>
  </si>
  <si>
    <t>5.</t>
  </si>
  <si>
    <t>Cestovné</t>
  </si>
  <si>
    <t>ubytování</t>
  </si>
  <si>
    <t>diety</t>
  </si>
  <si>
    <t>6.</t>
  </si>
  <si>
    <t>Propagace</t>
  </si>
  <si>
    <t>tištěná propagace</t>
  </si>
  <si>
    <t>placená inzerce</t>
  </si>
  <si>
    <t>grafická úprava materiálů vč. sazby</t>
  </si>
  <si>
    <t>PR</t>
  </si>
  <si>
    <t>Další náklady</t>
  </si>
  <si>
    <t>autorské poplatky (OSA, DILIA…)</t>
  </si>
  <si>
    <t>překlady</t>
  </si>
  <si>
    <t>tlumočení</t>
  </si>
  <si>
    <t>pojištění</t>
  </si>
  <si>
    <t>Nepřímé – režijní náklady</t>
  </si>
  <si>
    <t>nájem kancelářských prostor</t>
  </si>
  <si>
    <t>kancelářské potřeby</t>
  </si>
  <si>
    <t>spoje (poštovné, telefony, internet)</t>
  </si>
  <si>
    <t>energie</t>
  </si>
  <si>
    <t>III.</t>
  </si>
  <si>
    <t>A1</t>
  </si>
  <si>
    <t>Uznatelné náklady celkem</t>
  </si>
  <si>
    <t>NEUZNATELNÉ NÁKLADY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</si>
  <si>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</si>
  <si>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</si>
  <si>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</si>
  <si>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</si>
  <si>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</si>
  <si>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</si>
  <si>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</si>
  <si>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</si>
  <si>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</si>
  <si>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</si>
  <si>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</si>
  <si>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</si>
  <si>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</si>
  <si>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</si>
  <si>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</si>
  <si>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</si>
  <si>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</si>
  <si>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</si>
  <si>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</si>
  <si>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</si>
  <si>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</si>
  <si>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</si>
  <si>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</si>
  <si>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</si>
  <si>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</si>
  <si>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</si>
  <si>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</si>
  <si>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</si>
  <si>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</si>
  <si>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</si>
  <si>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</si>
  <si>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</si>
  <si>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</si>
  <si>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</si>
  <si>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</si>
  <si>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</si>
  <si>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</si>
  <si>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</si>
  <si>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</si>
  <si>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</si>
  <si>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</si>
  <si>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</si>
  <si>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</si>
  <si>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</si>
  <si>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</si>
  <si>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</si>
  <si>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</si>
  <si>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</si>
  <si>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</si>
  <si>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</si>
  <si>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</si>
  <si>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</si>
  <si>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</si>
  <si>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</si>
  <si>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</si>
  <si>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</si>
  <si>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</si>
  <si>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Struktura dotace</t>
  </si>
  <si>
    <t>I. Lektorské honoráře</t>
  </si>
  <si>
    <t>II. Další náklady přímé</t>
  </si>
  <si>
    <t>III. Nepřímé (režijní náklady)</t>
  </si>
  <si>
    <t>Náklady</t>
  </si>
  <si>
    <t>Zdroje</t>
  </si>
  <si>
    <t>vyplňte</t>
  </si>
  <si>
    <t>Výzva NPO</t>
  </si>
  <si>
    <t>Číslo účtu, ze kterého byly hrazeny doklady</t>
  </si>
  <si>
    <t>Poznámky k tabulkce:</t>
  </si>
  <si>
    <t>Částka celkem</t>
  </si>
  <si>
    <t>Č. j. rozhodnutí</t>
  </si>
  <si>
    <t>Lektorské honoráře</t>
  </si>
  <si>
    <t>Další náklady přímé</t>
  </si>
  <si>
    <t>Do komentáře uveďte způsob výpočtu položek I. Příjmy z realizace projektu (např. kurzovné 1500 Kč / kurz, realizováno 6 kurzů s celkem 60 účastníky).</t>
  </si>
  <si>
    <t>Č.</t>
  </si>
  <si>
    <t>Čerpání</t>
  </si>
  <si>
    <t>Z rozhodnutí (max. výše)</t>
  </si>
  <si>
    <t>Poskytnutá</t>
  </si>
  <si>
    <t>I</t>
  </si>
  <si>
    <t>II</t>
  </si>
  <si>
    <t>III</t>
  </si>
  <si>
    <t>Kód</t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</si>
  <si>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</si>
  <si>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</si>
  <si>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Neuznatelné náklady celkem</t>
  </si>
  <si>
    <t>Náklady celkem (A1 + A2)</t>
  </si>
  <si>
    <t>ANO</t>
  </si>
  <si>
    <t>NE</t>
  </si>
  <si>
    <t>Částka bez DPH</t>
  </si>
  <si>
    <r>
      <t xml:space="preserve">Číslo účetního dokladu
</t>
    </r>
    <r>
      <rPr>
        <sz val="10"/>
        <rFont val="Arial"/>
        <family val="2"/>
        <charset val="238"/>
      </rPr>
      <t>(nikoli č. pořadové)</t>
    </r>
  </si>
  <si>
    <r>
      <rPr>
        <b/>
        <sz val="10"/>
        <rFont val="Arial"/>
        <family val="2"/>
        <charset val="238"/>
      </rPr>
      <t>Dodavatel / zaměstnanec</t>
    </r>
    <r>
      <rPr>
        <sz val="10"/>
        <rFont val="Arial"/>
        <family val="2"/>
        <charset val="238"/>
      </rPr>
      <t xml:space="preserve">
(komu bylo hrazeno)</t>
    </r>
  </si>
  <si>
    <r>
      <t xml:space="preserve">Datum úhrady
</t>
    </r>
    <r>
      <rPr>
        <sz val="10"/>
        <rFont val="Arial"/>
        <family val="2"/>
        <charset val="238"/>
      </rPr>
      <t>(datum odečtení z účtu)</t>
    </r>
  </si>
  <si>
    <t>Je příjemce dotace plátcem DPH?</t>
  </si>
  <si>
    <t>ANO, bez nároku na odpočet. (Např. hlavní činnost příspěvkových organizací.)</t>
  </si>
  <si>
    <t>DOTACE 2023</t>
  </si>
  <si>
    <t>Struktura dotace 2023</t>
  </si>
  <si>
    <t>Čerpání 2023</t>
  </si>
  <si>
    <t>Hrazeno z dotace 2023</t>
  </si>
  <si>
    <t>Kontrola 1</t>
  </si>
  <si>
    <t>Z toho čerpáno z dotace 2023</t>
  </si>
  <si>
    <t>DPH 2023</t>
  </si>
  <si>
    <t>Bez DPH 2023</t>
  </si>
  <si>
    <t>Celkem 2023</t>
  </si>
  <si>
    <t>Dotace</t>
  </si>
  <si>
    <t>Datum převodu vratky</t>
  </si>
  <si>
    <t>Výše odeslané vratky</t>
  </si>
  <si>
    <t>účetní služby</t>
  </si>
  <si>
    <t>Zdroje financování celkem (bez DPH)</t>
  </si>
  <si>
    <t>II.11.</t>
  </si>
  <si>
    <t>Zisk projektu</t>
  </si>
  <si>
    <t>Nedočerpaná dotace</t>
  </si>
  <si>
    <t>Vratka (nedočerpaná dotace + zisk projektu)</t>
  </si>
  <si>
    <t>další dotace od Ministerstva kultury – rozepište na jednotlivé útvary MK (odd. umění, odd. literatury knihoven, odbor regionální a národnostní kultury atd.)</t>
  </si>
  <si>
    <t>SEZNAM ÚČETNÍCH DOKLADŮ HRAZENÝCH Z DOTACE</t>
  </si>
  <si>
    <t>Uveďte pouze prvotní doklady k nákladům hrazeným z dotace.</t>
  </si>
  <si>
    <r>
      <t xml:space="preserve">Druh prvotního dokladu </t>
    </r>
    <r>
      <rPr>
        <sz val="10"/>
        <rFont val="Arial"/>
        <family val="2"/>
        <charset val="238"/>
      </rPr>
      <t>(faktura, prac. sml., DPP/DPČ, sml. o dílo ad.)</t>
    </r>
  </si>
  <si>
    <t>Zbývající vratka</t>
  </si>
  <si>
    <t>Kontrola</t>
  </si>
  <si>
    <t>ZÁVĚREČNÉ VYÚČTOVÁNÍ PROJEKTU</t>
  </si>
  <si>
    <t>POVINNÉ ZKRATKY - druh prvotního dokladu (sloupec C)</t>
  </si>
  <si>
    <t>Dohoda o provedení práce</t>
  </si>
  <si>
    <t>DPP</t>
  </si>
  <si>
    <t>Dohoda o pracovní činnosti</t>
  </si>
  <si>
    <t>DPČ</t>
  </si>
  <si>
    <t>Pracovní smlouva</t>
  </si>
  <si>
    <t>PS</t>
  </si>
  <si>
    <t>Zdrav. a soc. pojištění se vždy týká jedné ze smluv uvedených výše.</t>
  </si>
  <si>
    <t>2023</t>
  </si>
  <si>
    <t>2024</t>
  </si>
  <si>
    <t>Čerpání 2024</t>
  </si>
  <si>
    <t>Bez DPH 2024</t>
  </si>
  <si>
    <t>DPH 2024</t>
  </si>
  <si>
    <t>Celkem 2024</t>
  </si>
  <si>
    <t>Z toho čerpáno z dotace 2024</t>
  </si>
  <si>
    <t xml:space="preserve">občerstvení </t>
  </si>
  <si>
    <t>DOTACE 2024</t>
  </si>
  <si>
    <t>Struktura dotace 2024</t>
  </si>
  <si>
    <t>Hrazeno z dotace 2024</t>
  </si>
  <si>
    <t>Realizace projektu</t>
  </si>
  <si>
    <t>1. 1. 2023 –  31. 12. 2023 jednoletý projekt</t>
  </si>
  <si>
    <t>1. 1. 2023 – 31. 12. 2024 dvouletý projekt</t>
  </si>
  <si>
    <t xml:space="preserve">Struktura dotace dle rozhodnutí
</t>
  </si>
  <si>
    <t>Rok 2023</t>
  </si>
  <si>
    <t>Rok 2024</t>
  </si>
  <si>
    <t xml:space="preserve">jízdné </t>
  </si>
  <si>
    <t>mzdy stálých zaměstnanců</t>
  </si>
  <si>
    <r>
      <rPr>
        <b/>
        <sz val="10"/>
        <rFont val="Arial"/>
        <family val="2"/>
        <charset val="238"/>
      </rPr>
      <t>II.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mzdy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</si>
  <si>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t>NEZPŮSOBILÉ NÁKLADY: DPH,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</si>
  <si>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t xml:space="preserve">Z rozhodnutí </t>
  </si>
  <si>
    <t>Kód položky struktury dotace
(I / II / III)</t>
  </si>
  <si>
    <t>IV.</t>
  </si>
  <si>
    <r>
      <rPr>
        <b/>
        <sz val="10"/>
        <rFont val="Arial"/>
        <family val="2"/>
        <charset val="238"/>
      </rPr>
      <t xml:space="preserve">Účel
</t>
    </r>
    <r>
      <rPr>
        <sz val="10"/>
        <rFont val="Arial"/>
        <family val="2"/>
        <charset val="238"/>
      </rPr>
      <t>(za co bylo hrazeno, předmět plnění)</t>
    </r>
  </si>
  <si>
    <t>- specifikujte oblast vzdělávací aktivity (rozvoj digitálních dovedností x finanční gramotnosti x manažerských dovedností včetně komunikačních), délku kurzu ve dnech + celkový počet hodin, typ kurzu (prezenční x online)</t>
  </si>
  <si>
    <r>
      <rPr>
        <b/>
        <sz val="10"/>
        <rFont val="Arial"/>
        <family val="2"/>
        <charset val="238"/>
      </rPr>
      <t>I. Lektorské honoráře:</t>
    </r>
    <r>
      <rPr>
        <sz val="10"/>
        <rFont val="Arial"/>
        <family val="2"/>
        <charset val="238"/>
      </rPr>
      <t xml:space="preserve">
Jedná se o náklady na osoby v roli lektora bez ohledu na charakter (např. dohoda o provedení práce, dohoda o pracovní činnosti, faktura, smlouva o dílo apod.) Náklady na osoby, které zajišťují organizaci nebo technické zajištění akce, uveďte v sekci "Další náklady na projekt přímé".
</t>
    </r>
    <r>
      <rPr>
        <b/>
        <sz val="10"/>
        <rFont val="Arial"/>
        <family val="2"/>
        <charset val="238"/>
      </rPr>
      <t>Specifikujte obsah a rozsah.</t>
    </r>
    <r>
      <rPr>
        <b/>
        <sz val="10"/>
        <color rgb="FF0000FF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Př. lektor digitálních kompetencí - 1 kurz / 6 hodin (1 h / 600 Kč).</t>
    </r>
  </si>
  <si>
    <t xml:space="preserve">č. 0317/2023 – Rozvoj kompetencí: Vzdělávací aktivity pro pracovnice a pracovníky KKS </t>
  </si>
  <si>
    <t>vyplňte: 0317xxxx</t>
  </si>
  <si>
    <t>X</t>
  </si>
  <si>
    <t>x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</si>
  <si>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N</t>
    </r>
    <r>
      <rPr>
        <sz val="10"/>
        <rFont val="Arial"/>
        <family val="2"/>
        <charset val="238"/>
      </rPr>
      <t>árodní plán obnovy, výzva č. 0317/2023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Rozvoj kompetencí: Vzdělávací aktivity pro pracovnice a pracovníky KKS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</si>
</sst>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2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49" fontId="5" fillId="0" borderId="17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26" xfId="0" applyFont="1" applyBorder="1" applyProtection="1">
      <protection locked="0"/>
    </xf>
    <xf numFmtId="4" fontId="5" fillId="0" borderId="27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right"/>
    </xf>
    <xf numFmtId="0" fontId="21" fillId="0" borderId="0" xfId="0" applyFont="1" applyFill="1" applyAlignment="1" applyProtection="1">
      <alignment horizontal="left" vertical="center"/>
    </xf>
    <xf numFmtId="49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6" xfId="0" applyFont="1" applyBorder="1" applyProtection="1"/>
    <xf numFmtId="49" fontId="7" fillId="3" borderId="0" xfId="1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5" fillId="3" borderId="0" xfId="0" applyFont="1" applyFill="1" applyProtection="1"/>
    <xf numFmtId="0" fontId="5" fillId="0" borderId="0" xfId="0" applyFont="1" applyAlignment="1" applyProtection="1">
      <alignment wrapText="1"/>
      <protection locked="0"/>
    </xf>
    <xf numFmtId="4" fontId="5" fillId="0" borderId="44" xfId="0" applyNumberFormat="1" applyFont="1" applyBorder="1" applyAlignment="1" applyProtection="1">
      <alignment horizontal="right" vertical="top"/>
      <protection locked="0"/>
    </xf>
    <xf numFmtId="4" fontId="5" fillId="0" borderId="29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/>
    </xf>
    <xf numFmtId="4" fontId="12" fillId="4" borderId="2" xfId="0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7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5" fillId="0" borderId="42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44" xfId="0" applyNumberFormat="1" applyFont="1" applyFill="1" applyBorder="1" applyAlignment="1" applyProtection="1">
      <alignment horizontal="right" vertical="center"/>
      <protection locked="0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29" xfId="0" applyNumberFormat="1" applyFont="1" applyFill="1" applyBorder="1" applyAlignment="1" applyProtection="1">
      <alignment horizontal="right" vertical="center"/>
      <protection locked="0"/>
    </xf>
    <xf numFmtId="4" fontId="0" fillId="0" borderId="33" xfId="0" applyNumberFormat="1" applyFill="1" applyBorder="1" applyAlignment="1" applyProtection="1">
      <alignment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4" fontId="5" fillId="0" borderId="55" xfId="0" applyNumberFormat="1" applyFont="1" applyFill="1" applyBorder="1" applyAlignment="1" applyProtection="1">
      <alignment horizontal="right" vertical="center"/>
      <protection locked="0"/>
    </xf>
    <xf numFmtId="4" fontId="5" fillId="0" borderId="45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35" xfId="0" applyNumberFormat="1" applyFont="1" applyFill="1" applyBorder="1" applyAlignment="1" applyProtection="1">
      <alignment horizontal="right" vertical="center"/>
      <protection locked="0"/>
    </xf>
    <xf numFmtId="4" fontId="5" fillId="0" borderId="36" xfId="0" applyNumberFormat="1" applyFont="1" applyFill="1" applyBorder="1" applyAlignment="1" applyProtection="1">
      <alignment horizontal="right" vertical="center"/>
      <protection locked="0"/>
    </xf>
    <xf numFmtId="4" fontId="5" fillId="0" borderId="48" xfId="0" applyNumberFormat="1" applyFont="1" applyFill="1" applyBorder="1" applyAlignment="1" applyProtection="1">
      <alignment horizontal="right" vertical="center"/>
      <protection locked="0"/>
    </xf>
    <xf numFmtId="0" fontId="12" fillId="3" borderId="5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55" xfId="0" applyFont="1" applyFill="1" applyBorder="1" applyAlignment="1" applyProtection="1">
      <alignment horizontal="center" vertical="center" wrapText="1"/>
    </xf>
    <xf numFmtId="0" fontId="12" fillId="4" borderId="5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55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5" fillId="0" borderId="49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49" fontId="25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wrapText="1"/>
    </xf>
    <xf numFmtId="0" fontId="5" fillId="0" borderId="42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4" fontId="21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43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4" fontId="0" fillId="0" borderId="43" xfId="0" applyNumberFormat="1" applyFill="1" applyBorder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49" fontId="21" fillId="0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protection locked="0"/>
    </xf>
    <xf numFmtId="0" fontId="12" fillId="0" borderId="0" xfId="0" applyFont="1" applyProtection="1"/>
    <xf numFmtId="0" fontId="8" fillId="0" borderId="0" xfId="0" applyFont="1" applyFill="1" applyProtection="1"/>
    <xf numFmtId="0" fontId="21" fillId="0" borderId="0" xfId="0" applyFont="1" applyFill="1" applyProtection="1"/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14" fontId="5" fillId="0" borderId="16" xfId="0" applyNumberFormat="1" applyFont="1" applyBorder="1" applyAlignment="1" applyProtection="1">
      <alignment horizontal="left" vertical="top"/>
      <protection locked="0"/>
    </xf>
    <xf numFmtId="14" fontId="5" fillId="0" borderId="2" xfId="0" applyNumberFormat="1" applyFont="1" applyBorder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14" fontId="5" fillId="0" borderId="16" xfId="0" applyNumberFormat="1" applyFont="1" applyFill="1" applyBorder="1" applyAlignment="1" applyProtection="1">
      <alignment horizontal="left" vertical="top"/>
      <protection locked="0"/>
    </xf>
    <xf numFmtId="49" fontId="1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4" fontId="12" fillId="2" borderId="14" xfId="0" applyNumberFormat="1" applyFont="1" applyFill="1" applyBorder="1" applyAlignment="1" applyProtection="1">
      <alignment horizontal="right" vertical="center"/>
      <protection locked="0"/>
    </xf>
    <xf numFmtId="4" fontId="12" fillId="2" borderId="24" xfId="0" applyNumberFormat="1" applyFont="1" applyFill="1" applyBorder="1" applyAlignment="1" applyProtection="1">
      <alignment horizontal="right" vertical="center"/>
      <protection locked="0"/>
    </xf>
    <xf numFmtId="4" fontId="12" fillId="2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Protection="1"/>
    <xf numFmtId="0" fontId="28" fillId="0" borderId="0" xfId="0" applyFo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</xf>
    <xf numFmtId="4" fontId="21" fillId="0" borderId="0" xfId="0" applyNumberFormat="1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left" vertical="center"/>
    </xf>
    <xf numFmtId="49" fontId="11" fillId="0" borderId="49" xfId="1" applyNumberFormat="1" applyFont="1" applyFill="1" applyBorder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right" vertical="center"/>
      <protection locked="0"/>
    </xf>
    <xf numFmtId="4" fontId="11" fillId="2" borderId="47" xfId="0" applyNumberFormat="1" applyFont="1" applyFill="1" applyBorder="1" applyAlignment="1" applyProtection="1">
      <alignment horizontal="right" vertical="center"/>
      <protection locked="0"/>
    </xf>
    <xf numFmtId="4" fontId="11" fillId="2" borderId="21" xfId="0" applyNumberFormat="1" applyFont="1" applyFill="1" applyBorder="1" applyAlignment="1" applyProtection="1">
      <alignment horizontal="right" vertical="center"/>
      <protection locked="0"/>
    </xf>
    <xf numFmtId="4" fontId="11" fillId="2" borderId="48" xfId="0" applyNumberFormat="1" applyFont="1" applyFill="1" applyBorder="1" applyAlignment="1" applyProtection="1">
      <alignment horizontal="right" vertical="center"/>
      <protection locked="0"/>
    </xf>
    <xf numFmtId="0" fontId="12" fillId="6" borderId="1" xfId="0" applyFont="1" applyFill="1" applyBorder="1" applyAlignment="1" applyProtection="1">
      <alignment horizontal="right" vertical="center"/>
      <protection locked="0"/>
    </xf>
    <xf numFmtId="4" fontId="12" fillId="6" borderId="24" xfId="0" applyNumberFormat="1" applyFont="1" applyFill="1" applyBorder="1" applyAlignment="1" applyProtection="1">
      <alignment horizontal="right" vertical="center"/>
      <protection locked="0"/>
    </xf>
    <xf numFmtId="4" fontId="12" fillId="6" borderId="14" xfId="0" applyNumberFormat="1" applyFont="1" applyFill="1" applyBorder="1" applyAlignment="1" applyProtection="1">
      <alignment horizontal="right" vertical="center"/>
      <protection locked="0"/>
    </xf>
    <xf numFmtId="4" fontId="12" fillId="6" borderId="25" xfId="0" applyNumberFormat="1" applyFont="1" applyFill="1" applyBorder="1" applyAlignment="1" applyProtection="1">
      <alignment horizontal="right" vertical="center"/>
      <protection locked="0"/>
    </xf>
    <xf numFmtId="0" fontId="12" fillId="6" borderId="24" xfId="0" applyFont="1" applyFill="1" applyBorder="1" applyAlignment="1" applyProtection="1">
      <alignment horizontal="right" vertical="center"/>
      <protection locked="0"/>
    </xf>
    <xf numFmtId="4" fontId="12" fillId="6" borderId="1" xfId="0" applyNumberFormat="1" applyFont="1" applyFill="1" applyBorder="1" applyAlignment="1" applyProtection="1">
      <alignment horizontal="right" vertical="center"/>
      <protection locked="0"/>
    </xf>
    <xf numFmtId="4" fontId="12" fillId="6" borderId="15" xfId="0" applyNumberFormat="1" applyFont="1" applyFill="1" applyBorder="1" applyAlignment="1" applyProtection="1">
      <alignment horizontal="right" vertical="center"/>
      <protection locked="0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4" fontId="11" fillId="4" borderId="24" xfId="0" applyNumberFormat="1" applyFont="1" applyFill="1" applyBorder="1" applyAlignment="1" applyProtection="1">
      <alignment horizontal="right" vertical="center" wrapText="1"/>
    </xf>
    <xf numFmtId="4" fontId="11" fillId="4" borderId="14" xfId="0" applyNumberFormat="1" applyFont="1" applyFill="1" applyBorder="1" applyAlignment="1" applyProtection="1">
      <alignment horizontal="right" vertical="center" wrapText="1"/>
    </xf>
    <xf numFmtId="4" fontId="11" fillId="4" borderId="25" xfId="0" applyNumberFormat="1" applyFont="1" applyFill="1" applyBorder="1" applyAlignment="1" applyProtection="1">
      <alignment horizontal="right" vertical="center" wrapText="1"/>
    </xf>
    <xf numFmtId="4" fontId="11" fillId="4" borderId="62" xfId="0" applyNumberFormat="1" applyFont="1" applyFill="1" applyBorder="1" applyAlignment="1" applyProtection="1">
      <alignment horizontal="right" vertical="center" wrapText="1"/>
    </xf>
    <xf numFmtId="4" fontId="11" fillId="4" borderId="15" xfId="0" applyNumberFormat="1" applyFont="1" applyFill="1" applyBorder="1" applyAlignment="1" applyProtection="1">
      <alignment horizontal="right" vertical="center" wrapText="1"/>
    </xf>
    <xf numFmtId="4" fontId="4" fillId="0" borderId="42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1" xfId="0" applyNumberFormat="1" applyFont="1" applyFill="1" applyBorder="1" applyAlignment="1" applyProtection="1">
      <alignment horizontal="right" vertical="center"/>
      <protection locked="0"/>
    </xf>
    <xf numFmtId="49" fontId="5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Fill="1" applyAlignment="1" applyProtection="1">
      <alignment vertical="center"/>
      <protection locked="0"/>
    </xf>
    <xf numFmtId="4" fontId="14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64" xfId="0" applyNumberFormat="1" applyFont="1" applyFill="1" applyBorder="1" applyAlignment="1" applyProtection="1">
      <alignment horizontal="left" vertical="center" wrapText="1"/>
      <protection locked="0"/>
    </xf>
    <xf numFmtId="4" fontId="14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4" fontId="5" fillId="2" borderId="44" xfId="0" applyNumberFormat="1" applyFont="1" applyFill="1" applyBorder="1" applyAlignment="1" applyProtection="1">
      <alignment horizontal="right" vertical="center"/>
      <protection locked="0"/>
    </xf>
    <xf numFmtId="49" fontId="11" fillId="5" borderId="54" xfId="1" applyNumberFormat="1" applyFont="1" applyFill="1" applyBorder="1" applyAlignment="1" applyProtection="1">
      <alignment horizontal="center" vertical="center" wrapText="1"/>
    </xf>
    <xf numFmtId="49" fontId="11" fillId="5" borderId="57" xfId="1" applyNumberFormat="1" applyFont="1" applyFill="1" applyBorder="1" applyAlignment="1" applyProtection="1">
      <alignment vertical="center" wrapText="1"/>
    </xf>
    <xf numFmtId="49" fontId="11" fillId="5" borderId="57" xfId="1" applyNumberFormat="1" applyFont="1" applyFill="1" applyBorder="1" applyAlignment="1" applyProtection="1">
      <alignment horizontal="left" vertical="center" wrapText="1"/>
    </xf>
    <xf numFmtId="49" fontId="11" fillId="5" borderId="63" xfId="1" applyNumberFormat="1" applyFont="1" applyFill="1" applyBorder="1" applyAlignment="1" applyProtection="1">
      <alignment vertical="center" wrapText="1"/>
    </xf>
    <xf numFmtId="49" fontId="11" fillId="5" borderId="52" xfId="1" applyNumberFormat="1" applyFont="1" applyFill="1" applyBorder="1" applyAlignment="1" applyProtection="1">
      <alignment vertical="center" wrapText="1"/>
    </xf>
    <xf numFmtId="49" fontId="11" fillId="5" borderId="47" xfId="1" applyNumberFormat="1" applyFont="1" applyFill="1" applyBorder="1" applyAlignment="1" applyProtection="1">
      <alignment vertical="center" wrapText="1"/>
    </xf>
    <xf numFmtId="49" fontId="11" fillId="5" borderId="30" xfId="1" applyNumberFormat="1" applyFont="1" applyFill="1" applyBorder="1" applyAlignment="1" applyProtection="1">
      <alignment vertical="center" wrapText="1"/>
    </xf>
    <xf numFmtId="49" fontId="11" fillId="5" borderId="28" xfId="1" applyNumberFormat="1" applyFont="1" applyFill="1" applyBorder="1" applyAlignment="1" applyProtection="1">
      <alignment vertical="center" wrapText="1"/>
    </xf>
    <xf numFmtId="49" fontId="11" fillId="5" borderId="35" xfId="1" applyNumberFormat="1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right" vertical="center"/>
    </xf>
    <xf numFmtId="0" fontId="7" fillId="5" borderId="1" xfId="0" applyFont="1" applyFill="1" applyBorder="1" applyAlignment="1" applyProtection="1">
      <alignment horizontal="right" vertical="center"/>
    </xf>
    <xf numFmtId="0" fontId="12" fillId="5" borderId="52" xfId="0" applyFont="1" applyFill="1" applyBorder="1" applyAlignment="1" applyProtection="1">
      <alignment horizontal="right" vertical="center"/>
    </xf>
    <xf numFmtId="0" fontId="5" fillId="5" borderId="42" xfId="0" applyFont="1" applyFill="1" applyBorder="1" applyAlignment="1" applyProtection="1">
      <alignment vertical="center"/>
    </xf>
    <xf numFmtId="0" fontId="5" fillId="5" borderId="28" xfId="0" applyFont="1" applyFill="1" applyBorder="1" applyAlignment="1" applyProtection="1">
      <alignment vertical="center"/>
    </xf>
    <xf numFmtId="0" fontId="5" fillId="5" borderId="43" xfId="0" applyFont="1" applyFill="1" applyBorder="1" applyAlignment="1" applyProtection="1">
      <alignment vertical="center"/>
      <protection locked="0"/>
    </xf>
    <xf numFmtId="49" fontId="4" fillId="5" borderId="0" xfId="0" applyNumberFormat="1" applyFont="1" applyFill="1" applyBorder="1" applyAlignment="1" applyProtection="1">
      <alignment vertical="center" wrapText="1"/>
      <protection locked="0"/>
    </xf>
    <xf numFmtId="4" fontId="4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1" xfId="0" applyFont="1" applyFill="1" applyBorder="1" applyAlignment="1" applyProtection="1">
      <alignment horizontal="right" vertical="center"/>
    </xf>
    <xf numFmtId="49" fontId="11" fillId="5" borderId="13" xfId="0" applyNumberFormat="1" applyFont="1" applyFill="1" applyBorder="1" applyAlignment="1" applyProtection="1">
      <alignment vertical="center" wrapText="1"/>
    </xf>
    <xf numFmtId="4" fontId="11" fillId="5" borderId="13" xfId="0" applyNumberFormat="1" applyFont="1" applyFill="1" applyBorder="1" applyAlignment="1" applyProtection="1">
      <alignment horizontal="right" vertical="center" wrapText="1"/>
    </xf>
    <xf numFmtId="0" fontId="5" fillId="5" borderId="28" xfId="0" applyFont="1" applyFill="1" applyBorder="1" applyAlignment="1" applyProtection="1">
      <alignment vertical="center"/>
      <protection locked="0"/>
    </xf>
    <xf numFmtId="0" fontId="5" fillId="5" borderId="56" xfId="0" applyFont="1" applyFill="1" applyBorder="1" applyAlignment="1" applyProtection="1">
      <alignment vertical="center"/>
      <protection locked="0"/>
    </xf>
    <xf numFmtId="49" fontId="11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2" xfId="1" applyNumberFormat="1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top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34" xfId="0" applyNumberFormat="1" applyFill="1" applyBorder="1" applyAlignment="1" applyProtection="1">
      <alignment wrapText="1"/>
      <protection locked="0"/>
    </xf>
    <xf numFmtId="0" fontId="5" fillId="0" borderId="28" xfId="0" applyFont="1" applyFill="1" applyBorder="1" applyAlignment="1" applyProtection="1">
      <alignment vertical="center"/>
      <protection locked="0"/>
    </xf>
    <xf numFmtId="4" fontId="0" fillId="0" borderId="61" xfId="0" applyNumberFormat="1" applyFill="1" applyBorder="1" applyAlignment="1" applyProtection="1">
      <alignment wrapText="1"/>
      <protection locked="0"/>
    </xf>
    <xf numFmtId="4" fontId="11" fillId="0" borderId="29" xfId="0" applyNumberFormat="1" applyFont="1" applyFill="1" applyBorder="1" applyAlignment="1" applyProtection="1">
      <alignment vertical="center"/>
      <protection locked="0"/>
    </xf>
    <xf numFmtId="3" fontId="11" fillId="7" borderId="0" xfId="1" applyNumberFormat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center" vertical="center"/>
    </xf>
    <xf numFmtId="4" fontId="5" fillId="7" borderId="0" xfId="0" applyNumberFormat="1" applyFont="1" applyFill="1" applyBorder="1" applyAlignment="1" applyProtection="1">
      <alignment horizontal="right" vertical="center"/>
    </xf>
    <xf numFmtId="0" fontId="5" fillId="7" borderId="0" xfId="0" applyFont="1" applyFill="1" applyProtection="1"/>
    <xf numFmtId="4" fontId="4" fillId="2" borderId="2" xfId="0" applyNumberFormat="1" applyFont="1" applyFill="1" applyBorder="1" applyAlignment="1" applyProtection="1">
      <alignment horizontal="right" vertical="center"/>
    </xf>
    <xf numFmtId="4" fontId="5" fillId="2" borderId="42" xfId="0" applyNumberFormat="1" applyFont="1" applyFill="1" applyBorder="1" applyAlignment="1" applyProtection="1">
      <alignment horizontal="right" vertical="center"/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4" fontId="5" fillId="2" borderId="28" xfId="0" applyNumberFormat="1" applyFont="1" applyFill="1" applyBorder="1" applyAlignment="1" applyProtection="1">
      <alignment horizontal="right" vertical="center"/>
      <protection locked="0"/>
    </xf>
    <xf numFmtId="4" fontId="5" fillId="2" borderId="45" xfId="0" applyNumberFormat="1" applyFont="1" applyFill="1" applyBorder="1" applyAlignment="1" applyProtection="1">
      <alignment horizontal="right" vertical="center"/>
      <protection locked="0"/>
    </xf>
    <xf numFmtId="4" fontId="5" fillId="2" borderId="12" xfId="0" applyNumberFormat="1" applyFont="1" applyFill="1" applyBorder="1" applyAlignment="1" applyProtection="1">
      <alignment horizontal="right" vertical="center"/>
      <protection locked="0"/>
    </xf>
    <xf numFmtId="4" fontId="5" fillId="2" borderId="11" xfId="0" applyNumberFormat="1" applyFont="1" applyFill="1" applyBorder="1" applyAlignment="1" applyProtection="1">
      <alignment horizontal="right" vertical="center"/>
      <protection locked="0"/>
    </xf>
    <xf numFmtId="4" fontId="5" fillId="2" borderId="55" xfId="0" applyNumberFormat="1" applyFont="1" applyFill="1" applyBorder="1" applyAlignment="1" applyProtection="1">
      <alignment horizontal="right" vertical="center"/>
      <protection locked="0"/>
    </xf>
    <xf numFmtId="4" fontId="5" fillId="2" borderId="29" xfId="0" applyNumberFormat="1" applyFont="1" applyFill="1" applyBorder="1" applyAlignment="1" applyProtection="1">
      <alignment horizontal="right" vertical="center"/>
      <protection locked="0"/>
    </xf>
    <xf numFmtId="4" fontId="5" fillId="2" borderId="46" xfId="0" applyNumberFormat="1" applyFont="1" applyFill="1" applyBorder="1" applyAlignment="1" applyProtection="1">
      <alignment horizontal="right" vertical="center"/>
      <protection locked="0"/>
    </xf>
    <xf numFmtId="4" fontId="5" fillId="2" borderId="35" xfId="0" applyNumberFormat="1" applyFont="1" applyFill="1" applyBorder="1" applyAlignment="1" applyProtection="1">
      <alignment horizontal="right" vertical="center"/>
      <protection locked="0"/>
    </xf>
    <xf numFmtId="4" fontId="5" fillId="2" borderId="36" xfId="0" applyNumberFormat="1" applyFont="1" applyFill="1" applyBorder="1" applyAlignment="1" applyProtection="1">
      <alignment horizontal="right" vertical="center"/>
      <protection locked="0"/>
    </xf>
    <xf numFmtId="4" fontId="5" fillId="2" borderId="48" xfId="0" applyNumberFormat="1" applyFont="1" applyFill="1" applyBorder="1" applyAlignment="1" applyProtection="1">
      <alignment horizontal="right" vertical="center"/>
      <protection locked="0"/>
    </xf>
    <xf numFmtId="4" fontId="4" fillId="2" borderId="42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43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0" xfId="0" applyNumberFormat="1" applyFont="1" applyFill="1" applyBorder="1" applyAlignment="1" applyProtection="1">
      <alignment horizontal="right" vertical="center"/>
      <protection locked="0"/>
    </xf>
    <xf numFmtId="4" fontId="5" fillId="2" borderId="51" xfId="0" applyNumberFormat="1" applyFont="1" applyFill="1" applyBorder="1" applyAlignment="1" applyProtection="1">
      <alignment horizontal="right" vertical="center"/>
      <protection locked="0"/>
    </xf>
    <xf numFmtId="4" fontId="14" fillId="2" borderId="42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6" xfId="0" applyNumberFormat="1" applyFont="1" applyFill="1" applyBorder="1" applyAlignment="1" applyProtection="1">
      <alignment horizontal="right" vertical="top"/>
      <protection locked="0"/>
    </xf>
    <xf numFmtId="0" fontId="12" fillId="2" borderId="5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/>
    </xf>
    <xf numFmtId="4" fontId="11" fillId="2" borderId="24" xfId="0" applyNumberFormat="1" applyFont="1" applyFill="1" applyBorder="1" applyAlignment="1" applyProtection="1">
      <alignment horizontal="right" vertical="center" wrapText="1"/>
    </xf>
    <xf numFmtId="4" fontId="11" fillId="2" borderId="14" xfId="0" applyNumberFormat="1" applyFont="1" applyFill="1" applyBorder="1" applyAlignment="1" applyProtection="1">
      <alignment horizontal="right" vertical="center" wrapText="1"/>
    </xf>
    <xf numFmtId="4" fontId="11" fillId="2" borderId="25" xfId="0" applyNumberFormat="1" applyFont="1" applyFill="1" applyBorder="1" applyAlignment="1" applyProtection="1">
      <alignment horizontal="right" vertical="center" wrapText="1"/>
    </xf>
    <xf numFmtId="4" fontId="11" fillId="2" borderId="62" xfId="0" applyNumberFormat="1" applyFont="1" applyFill="1" applyBorder="1" applyAlignment="1" applyProtection="1">
      <alignment horizontal="right" vertical="center" wrapText="1"/>
    </xf>
    <xf numFmtId="4" fontId="11" fillId="2" borderId="15" xfId="0" applyNumberFormat="1" applyFont="1" applyFill="1" applyBorder="1" applyAlignment="1" applyProtection="1">
      <alignment horizontal="right" vertical="center" wrapText="1"/>
    </xf>
    <xf numFmtId="4" fontId="5" fillId="2" borderId="27" xfId="0" applyNumberFormat="1" applyFont="1" applyFill="1" applyBorder="1" applyAlignment="1" applyProtection="1">
      <alignment horizontal="right" vertical="top"/>
      <protection locked="0"/>
    </xf>
    <xf numFmtId="4" fontId="5" fillId="2" borderId="3" xfId="0" applyNumberFormat="1" applyFont="1" applyFill="1" applyBorder="1" applyAlignment="1" applyProtection="1">
      <alignment horizontal="right" vertical="top"/>
      <protection locked="0"/>
    </xf>
    <xf numFmtId="49" fontId="11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28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29" xfId="0" applyNumberFormat="1" applyFont="1" applyFill="1" applyBorder="1" applyAlignment="1" applyProtection="1">
      <alignment horizontal="center" vertical="center"/>
    </xf>
    <xf numFmtId="4" fontId="4" fillId="2" borderId="57" xfId="1" applyNumberFormat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center" vertical="center" wrapText="1"/>
    </xf>
    <xf numFmtId="4" fontId="4" fillId="2" borderId="33" xfId="1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4" fontId="11" fillId="2" borderId="28" xfId="0" applyNumberFormat="1" applyFont="1" applyFill="1" applyBorder="1" applyAlignment="1" applyProtection="1">
      <alignment horizontal="center" vertical="center"/>
      <protection locked="0"/>
    </xf>
    <xf numFmtId="4" fontId="11" fillId="2" borderId="2" xfId="0" applyNumberFormat="1" applyFont="1" applyFill="1" applyBorder="1" applyAlignment="1" applyProtection="1">
      <alignment horizontal="center" vertical="center"/>
      <protection locked="0"/>
    </xf>
    <xf numFmtId="4" fontId="11" fillId="2" borderId="29" xfId="0" applyNumberFormat="1" applyFont="1" applyFill="1" applyBorder="1" applyAlignment="1" applyProtection="1">
      <alignment horizontal="center" vertical="center"/>
      <protection locked="0"/>
    </xf>
    <xf numFmtId="4" fontId="23" fillId="0" borderId="5" xfId="0" applyNumberFormat="1" applyFont="1" applyFill="1" applyBorder="1" applyAlignment="1" applyProtection="1">
      <alignment horizontal="center" vertical="center"/>
      <protection locked="0"/>
    </xf>
    <xf numFmtId="4" fontId="23" fillId="0" borderId="2" xfId="0" applyNumberFormat="1" applyFont="1" applyFill="1" applyBorder="1" applyAlignment="1" applyProtection="1">
      <alignment horizontal="center" vertical="center"/>
      <protection locked="0"/>
    </xf>
    <xf numFmtId="4" fontId="23" fillId="0" borderId="29" xfId="0" applyNumberFormat="1" applyFont="1" applyFill="1" applyBorder="1" applyAlignment="1" applyProtection="1">
      <alignment horizontal="center" vertical="center"/>
      <protection locked="0"/>
    </xf>
    <xf numFmtId="4" fontId="11" fillId="2" borderId="57" xfId="1" applyNumberFormat="1" applyFont="1" applyFill="1" applyBorder="1" applyAlignment="1" applyProtection="1">
      <alignment horizontal="center" vertical="center" wrapText="1"/>
    </xf>
    <xf numFmtId="4" fontId="11" fillId="2" borderId="4" xfId="1" applyNumberFormat="1" applyFont="1" applyFill="1" applyBorder="1" applyAlignment="1" applyProtection="1">
      <alignment horizontal="center" vertical="center" wrapText="1"/>
    </xf>
    <xf numFmtId="4" fontId="11" fillId="2" borderId="33" xfId="1" applyNumberFormat="1" applyFont="1" applyFill="1" applyBorder="1" applyAlignment="1" applyProtection="1">
      <alignment horizontal="center" vertical="center" wrapText="1"/>
    </xf>
    <xf numFmtId="4" fontId="11" fillId="2" borderId="57" xfId="0" applyNumberFormat="1" applyFont="1" applyFill="1" applyBorder="1" applyAlignment="1" applyProtection="1">
      <alignment horizontal="center" vertical="center" wrapText="1"/>
    </xf>
    <xf numFmtId="4" fontId="11" fillId="2" borderId="4" xfId="0" applyNumberFormat="1" applyFont="1" applyFill="1" applyBorder="1" applyAlignment="1" applyProtection="1">
      <alignment horizontal="center" vertical="center" wrapText="1"/>
    </xf>
    <xf numFmtId="4" fontId="11" fillId="2" borderId="33" xfId="0" applyNumberFormat="1" applyFont="1" applyFill="1" applyBorder="1" applyAlignment="1" applyProtection="1">
      <alignment horizontal="center" vertical="center" wrapText="1"/>
    </xf>
    <xf numFmtId="49" fontId="7" fillId="3" borderId="54" xfId="1" applyNumberFormat="1" applyFont="1" applyFill="1" applyBorder="1" applyAlignment="1" applyProtection="1">
      <alignment horizontal="center" vertical="center" wrapText="1"/>
    </xf>
    <xf numFmtId="49" fontId="7" fillId="3" borderId="31" xfId="1" applyNumberFormat="1" applyFont="1" applyFill="1" applyBorder="1" applyAlignment="1" applyProtection="1">
      <alignment horizontal="center" vertical="center" wrapText="1"/>
    </xf>
    <xf numFmtId="49" fontId="7" fillId="3" borderId="32" xfId="1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/>
    </xf>
    <xf numFmtId="49" fontId="7" fillId="4" borderId="37" xfId="0" applyNumberFormat="1" applyFont="1" applyFill="1" applyBorder="1" applyAlignment="1" applyProtection="1">
      <alignment horizontal="center" vertical="center"/>
    </xf>
    <xf numFmtId="49" fontId="7" fillId="4" borderId="41" xfId="0" applyNumberFormat="1" applyFont="1" applyFill="1" applyBorder="1" applyAlignment="1" applyProtection="1">
      <alignment horizontal="center" vertical="center"/>
    </xf>
    <xf numFmtId="4" fontId="4" fillId="2" borderId="12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3" fontId="11" fillId="7" borderId="17" xfId="1" applyNumberFormat="1" applyFont="1" applyFill="1" applyBorder="1" applyAlignment="1" applyProtection="1">
      <alignment horizontal="left" vertical="center" wrapText="1"/>
    </xf>
    <xf numFmtId="3" fontId="11" fillId="7" borderId="31" xfId="1" applyNumberFormat="1" applyFont="1" applyFill="1" applyBorder="1" applyAlignment="1" applyProtection="1">
      <alignment horizontal="left" vertical="center" wrapText="1"/>
    </xf>
    <xf numFmtId="49" fontId="2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Fill="1" applyBorder="1" applyAlignment="1" applyProtection="1">
      <alignment horizontal="left" vertical="center"/>
      <protection locked="0"/>
    </xf>
    <xf numFmtId="49" fontId="22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38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/>
    </xf>
    <xf numFmtId="0" fontId="12" fillId="5" borderId="31" xfId="0" applyFont="1" applyFill="1" applyBorder="1" applyAlignment="1" applyProtection="1">
      <alignment horizontal="center" vertical="center"/>
    </xf>
    <xf numFmtId="3" fontId="11" fillId="5" borderId="54" xfId="1" applyNumberFormat="1" applyFont="1" applyFill="1" applyBorder="1" applyAlignment="1" applyProtection="1">
      <alignment horizontal="center" vertical="center" wrapText="1"/>
    </xf>
    <xf numFmtId="3" fontId="11" fillId="5" borderId="18" xfId="1" applyNumberFormat="1" applyFont="1" applyFill="1" applyBorder="1" applyAlignment="1" applyProtection="1">
      <alignment horizontal="center" vertical="center" wrapText="1"/>
    </xf>
    <xf numFmtId="0" fontId="12" fillId="5" borderId="18" xfId="0" applyFont="1" applyFill="1" applyBorder="1" applyAlignment="1" applyProtection="1">
      <alignment horizontal="center" vertical="center"/>
    </xf>
    <xf numFmtId="49" fontId="11" fillId="5" borderId="66" xfId="1" applyNumberFormat="1" applyFont="1" applyFill="1" applyBorder="1" applyAlignment="1" applyProtection="1">
      <alignment horizontal="center" vertical="center" wrapText="1"/>
    </xf>
    <xf numFmtId="49" fontId="11" fillId="5" borderId="70" xfId="1" applyNumberFormat="1" applyFont="1" applyFill="1" applyBorder="1" applyAlignment="1" applyProtection="1">
      <alignment horizontal="center" vertical="center" wrapText="1"/>
    </xf>
    <xf numFmtId="14" fontId="11" fillId="2" borderId="45" xfId="0" applyNumberFormat="1" applyFont="1" applyFill="1" applyBorder="1" applyAlignment="1" applyProtection="1">
      <alignment horizontal="center" vertical="center"/>
      <protection locked="0"/>
    </xf>
    <xf numFmtId="14" fontId="11" fillId="2" borderId="12" xfId="0" applyNumberFormat="1" applyFont="1" applyFill="1" applyBorder="1" applyAlignment="1" applyProtection="1">
      <alignment horizontal="center" vertical="center"/>
      <protection locked="0"/>
    </xf>
    <xf numFmtId="14" fontId="11" fillId="2" borderId="46" xfId="0" applyNumberFormat="1" applyFont="1" applyFill="1" applyBorder="1" applyAlignment="1" applyProtection="1">
      <alignment horizontal="center" vertical="center"/>
      <protection locked="0"/>
    </xf>
    <xf numFmtId="14" fontId="23" fillId="0" borderId="28" xfId="0" applyNumberFormat="1" applyFont="1" applyFill="1" applyBorder="1" applyAlignment="1" applyProtection="1">
      <alignment horizontal="center" vertical="center"/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14" fontId="23" fillId="0" borderId="29" xfId="0" applyNumberFormat="1" applyFont="1" applyFill="1" applyBorder="1" applyAlignment="1" applyProtection="1">
      <alignment horizontal="center" vertical="center"/>
      <protection locked="0"/>
    </xf>
    <xf numFmtId="49" fontId="22" fillId="0" borderId="38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39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45" xfId="0" applyNumberFormat="1" applyFont="1" applyFill="1" applyBorder="1" applyAlignment="1" applyProtection="1">
      <alignment horizontal="right" vertical="center"/>
      <protection locked="0"/>
    </xf>
    <xf numFmtId="4" fontId="4" fillId="2" borderId="42" xfId="0" applyNumberFormat="1" applyFont="1" applyFill="1" applyBorder="1" applyAlignment="1" applyProtection="1">
      <alignment horizontal="right" vertical="center"/>
      <protection locked="0"/>
    </xf>
    <xf numFmtId="4" fontId="4" fillId="2" borderId="46" xfId="0" applyNumberFormat="1" applyFont="1" applyFill="1" applyBorder="1" applyAlignment="1" applyProtection="1">
      <alignment horizontal="right" vertical="center"/>
    </xf>
    <xf numFmtId="4" fontId="4" fillId="2" borderId="44" xfId="0" applyNumberFormat="1" applyFont="1" applyFill="1" applyBorder="1" applyAlignment="1" applyProtection="1">
      <alignment horizontal="right" vertical="center"/>
    </xf>
    <xf numFmtId="49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22" fillId="0" borderId="19" xfId="0" applyNumberFormat="1" applyFont="1" applyFill="1" applyBorder="1" applyAlignment="1" applyProtection="1">
      <alignment horizontal="center" vertical="center"/>
      <protection locked="0"/>
    </xf>
    <xf numFmtId="49" fontId="22" fillId="0" borderId="39" xfId="0" applyNumberFormat="1" applyFont="1" applyFill="1" applyBorder="1" applyAlignment="1" applyProtection="1">
      <alignment horizontal="center" vertical="center"/>
      <protection locked="0"/>
    </xf>
    <xf numFmtId="4" fontId="5" fillId="2" borderId="29" xfId="0" applyNumberFormat="1" applyFont="1" applyFill="1" applyBorder="1" applyAlignment="1" applyProtection="1">
      <alignment horizontal="right" vertical="center"/>
    </xf>
    <xf numFmtId="4" fontId="30" fillId="2" borderId="19" xfId="0" applyNumberFormat="1" applyFont="1" applyFill="1" applyBorder="1" applyAlignment="1" applyProtection="1">
      <alignment horizontal="center" vertical="center" wrapText="1"/>
    </xf>
    <xf numFmtId="4" fontId="30" fillId="2" borderId="40" xfId="0" applyNumberFormat="1" applyFont="1" applyFill="1" applyBorder="1" applyAlignment="1" applyProtection="1">
      <alignment horizontal="center" vertical="center" wrapText="1"/>
    </xf>
    <xf numFmtId="4" fontId="30" fillId="2" borderId="60" xfId="0" applyNumberFormat="1" applyFont="1" applyFill="1" applyBorder="1" applyAlignment="1" applyProtection="1">
      <alignment horizontal="center" vertical="center" wrapText="1"/>
    </xf>
    <xf numFmtId="3" fontId="11" fillId="5" borderId="69" xfId="1" applyNumberFormat="1" applyFont="1" applyFill="1" applyBorder="1" applyAlignment="1" applyProtection="1">
      <alignment horizontal="left" vertical="center" wrapText="1"/>
    </xf>
    <xf numFmtId="3" fontId="11" fillId="5" borderId="70" xfId="1" applyNumberFormat="1" applyFont="1" applyFill="1" applyBorder="1" applyAlignment="1" applyProtection="1">
      <alignment horizontal="left" vertical="center" wrapText="1"/>
    </xf>
    <xf numFmtId="4" fontId="22" fillId="0" borderId="28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</xf>
    <xf numFmtId="49" fontId="7" fillId="4" borderId="31" xfId="0" applyNumberFormat="1" applyFont="1" applyFill="1" applyBorder="1" applyAlignment="1" applyProtection="1">
      <alignment horizontal="center" vertical="center"/>
    </xf>
    <xf numFmtId="49" fontId="7" fillId="4" borderId="32" xfId="0" applyNumberFormat="1" applyFont="1" applyFill="1" applyBorder="1" applyAlignment="1" applyProtection="1">
      <alignment horizontal="center" vertical="center"/>
    </xf>
    <xf numFmtId="4" fontId="23" fillId="0" borderId="28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</xf>
    <xf numFmtId="49" fontId="7" fillId="3" borderId="13" xfId="0" applyNumberFormat="1" applyFont="1" applyFill="1" applyBorder="1" applyAlignment="1" applyProtection="1">
      <alignment horizontal="center" vertical="center"/>
    </xf>
    <xf numFmtId="49" fontId="7" fillId="3" borderId="15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3" xfId="0" applyNumberFormat="1" applyFont="1" applyFill="1" applyBorder="1" applyAlignment="1" applyProtection="1">
      <alignment horizontal="center"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4" fontId="13" fillId="5" borderId="13" xfId="0" applyNumberFormat="1" applyFont="1" applyFill="1" applyBorder="1" applyAlignment="1" applyProtection="1">
      <alignment horizontal="left" vertical="center"/>
    </xf>
    <xf numFmtId="4" fontId="13" fillId="2" borderId="1" xfId="0" applyNumberFormat="1" applyFont="1" applyFill="1" applyBorder="1" applyAlignment="1" applyProtection="1">
      <alignment horizontal="center" vertical="center"/>
    </xf>
    <xf numFmtId="4" fontId="13" fillId="2" borderId="13" xfId="0" applyNumberFormat="1" applyFont="1" applyFill="1" applyBorder="1" applyAlignment="1" applyProtection="1">
      <alignment horizontal="center" vertical="center"/>
    </xf>
    <xf numFmtId="4" fontId="13" fillId="2" borderId="15" xfId="0" applyNumberFormat="1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left" vertical="center" wrapText="1"/>
    </xf>
    <xf numFmtId="49" fontId="13" fillId="5" borderId="13" xfId="0" applyNumberFormat="1" applyFont="1" applyFill="1" applyBorder="1" applyAlignment="1" applyProtection="1">
      <alignment horizontal="left" vertical="center"/>
    </xf>
    <xf numFmtId="49" fontId="13" fillId="5" borderId="15" xfId="0" applyNumberFormat="1" applyFont="1" applyFill="1" applyBorder="1" applyAlignment="1" applyProtection="1">
      <alignment horizontal="left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4" fontId="5" fillId="2" borderId="53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3" borderId="3" xfId="1" applyNumberFormat="1" applyFont="1" applyFill="1" applyBorder="1" applyAlignment="1" applyProtection="1">
      <alignment horizontal="center" vertical="center"/>
    </xf>
    <xf numFmtId="49" fontId="7" fillId="3" borderId="5" xfId="1" applyNumberFormat="1" applyFont="1" applyFill="1" applyBorder="1" applyAlignment="1" applyProtection="1">
      <alignment horizontal="center" vertical="center"/>
    </xf>
    <xf numFmtId="4" fontId="25" fillId="2" borderId="3" xfId="0" applyNumberFormat="1" applyFont="1" applyFill="1" applyBorder="1" applyAlignment="1" applyProtection="1">
      <alignment horizontal="right" vertical="top"/>
    </xf>
    <xf numFmtId="4" fontId="25" fillId="2" borderId="5" xfId="0" applyNumberFormat="1" applyFont="1" applyFill="1" applyBorder="1" applyAlignment="1" applyProtection="1">
      <alignment horizontal="right" vertical="top"/>
    </xf>
    <xf numFmtId="4" fontId="13" fillId="2" borderId="3" xfId="0" applyNumberFormat="1" applyFont="1" applyFill="1" applyBorder="1" applyAlignment="1" applyProtection="1">
      <alignment horizontal="right" vertical="center"/>
    </xf>
    <xf numFmtId="4" fontId="13" fillId="2" borderId="5" xfId="0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49" fontId="7" fillId="4" borderId="3" xfId="1" applyNumberFormat="1" applyFont="1" applyFill="1" applyBorder="1" applyAlignment="1" applyProtection="1">
      <alignment horizontal="center" vertical="center"/>
    </xf>
    <xf numFmtId="49" fontId="7" fillId="4" borderId="5" xfId="1" applyNumberFormat="1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49" fontId="7" fillId="3" borderId="0" xfId="0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38" xfId="0" applyNumberFormat="1" applyFont="1" applyFill="1" applyBorder="1" applyAlignment="1" applyProtection="1">
      <alignment vertical="center"/>
      <protection locked="0"/>
    </xf>
    <xf numFmtId="49" fontId="5" fillId="0" borderId="40" xfId="0" applyNumberFormat="1" applyFont="1" applyFill="1" applyBorder="1" applyAlignment="1" applyProtection="1">
      <alignment vertical="center"/>
      <protection locked="0"/>
    </xf>
    <xf numFmtId="49" fontId="11" fillId="0" borderId="0" xfId="1" applyNumberFormat="1" applyFont="1" applyBorder="1" applyAlignment="1" applyProtection="1">
      <alignment horizontal="left" vertical="center" wrapText="1"/>
      <protection locked="0"/>
    </xf>
    <xf numFmtId="49" fontId="11" fillId="0" borderId="0" xfId="1" applyNumberFormat="1" applyFont="1" applyBorder="1" applyAlignment="1" applyProtection="1">
      <alignment horizontal="left" vertical="center"/>
      <protection locked="0"/>
    </xf>
    <xf numFmtId="49" fontId="19" fillId="7" borderId="27" xfId="0" applyNumberFormat="1" applyFont="1" applyFill="1" applyBorder="1" applyAlignment="1" applyProtection="1">
      <alignment horizontal="left" vertical="center" wrapText="1"/>
      <protection locked="0"/>
    </xf>
    <xf numFmtId="49" fontId="19" fillId="7" borderId="61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3" xfId="0" applyNumberFormat="1" applyFont="1" applyFill="1" applyBorder="1" applyAlignment="1" applyProtection="1">
      <alignment vertical="center"/>
      <protection locked="0"/>
    </xf>
    <xf numFmtId="49" fontId="12" fillId="6" borderId="15" xfId="0" applyNumberFormat="1" applyFont="1" applyFill="1" applyBorder="1" applyAlignment="1" applyProtection="1">
      <alignment vertical="center"/>
      <protection locked="0"/>
    </xf>
    <xf numFmtId="49" fontId="19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19" fillId="7" borderId="33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3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13" xfId="0" applyNumberFormat="1" applyFont="1" applyFill="1" applyBorder="1" applyAlignment="1" applyProtection="1">
      <alignment horizontal="left" vertical="center"/>
      <protection locked="0"/>
    </xf>
    <xf numFmtId="49" fontId="12" fillId="2" borderId="15" xfId="0" applyNumberFormat="1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left" vertical="center"/>
      <protection locked="0"/>
    </xf>
    <xf numFmtId="49" fontId="5" fillId="0" borderId="32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33" xfId="1" applyNumberFormat="1" applyFont="1" applyFill="1" applyBorder="1" applyAlignment="1" applyProtection="1">
      <alignment horizontal="left" vertical="center"/>
      <protection locked="0"/>
    </xf>
    <xf numFmtId="49" fontId="11" fillId="0" borderId="9" xfId="1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49" fontId="4" fillId="0" borderId="33" xfId="0" applyNumberFormat="1" applyFont="1" applyFill="1" applyBorder="1" applyAlignment="1" applyProtection="1">
      <alignment vertical="center"/>
      <protection locked="0"/>
    </xf>
    <xf numFmtId="49" fontId="11" fillId="6" borderId="13" xfId="1" applyNumberFormat="1" applyFont="1" applyFill="1" applyBorder="1" applyAlignment="1" applyProtection="1">
      <alignment horizontal="left" vertical="center"/>
      <protection locked="0"/>
    </xf>
    <xf numFmtId="49" fontId="11" fillId="6" borderId="15" xfId="1" applyNumberFormat="1" applyFont="1" applyFill="1" applyBorder="1" applyAlignment="1" applyProtection="1">
      <alignment horizontal="left" vertical="center"/>
      <protection locked="0"/>
    </xf>
    <xf numFmtId="49" fontId="18" fillId="7" borderId="17" xfId="1" applyNumberFormat="1" applyFont="1" applyFill="1" applyBorder="1" applyAlignment="1" applyProtection="1">
      <alignment horizontal="left" vertical="center" wrapText="1"/>
      <protection locked="0"/>
    </xf>
    <xf numFmtId="49" fontId="18" fillId="7" borderId="32" xfId="1" applyNumberFormat="1" applyFont="1" applyFill="1" applyBorder="1" applyAlignment="1" applyProtection="1">
      <alignment horizontal="left" vertical="center" wrapText="1"/>
      <protection locked="0"/>
    </xf>
    <xf numFmtId="49" fontId="12" fillId="6" borderId="23" xfId="0" applyNumberFormat="1" applyFont="1" applyFill="1" applyBorder="1" applyAlignment="1" applyProtection="1">
      <alignment horizontal="left" vertical="center"/>
      <protection locked="0"/>
    </xf>
    <xf numFmtId="49" fontId="12" fillId="6" borderId="15" xfId="0" applyNumberFormat="1" applyFont="1" applyFill="1" applyBorder="1" applyAlignment="1" applyProtection="1">
      <alignment horizontal="left" vertical="center"/>
      <protection locked="0"/>
    </xf>
    <xf numFmtId="49" fontId="11" fillId="2" borderId="9" xfId="0" applyNumberFormat="1" applyFont="1" applyFill="1" applyBorder="1" applyAlignment="1" applyProtection="1">
      <alignment horizontal="left" vertical="center"/>
      <protection locked="0"/>
    </xf>
    <xf numFmtId="49" fontId="11" fillId="2" borderId="49" xfId="0" applyNumberFormat="1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37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49" fontId="5" fillId="0" borderId="33" xfId="0" applyNumberFormat="1" applyFont="1" applyFill="1" applyBorder="1" applyAlignment="1" applyProtection="1">
      <alignment vertical="center" wrapText="1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center"/>
      <protection locked="0"/>
    </xf>
    <xf numFmtId="49" fontId="19" fillId="0" borderId="33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3" xfId="0" applyNumberFormat="1" applyFont="1" applyFill="1" applyBorder="1" applyAlignment="1" applyProtection="1">
      <alignment vertical="center"/>
      <protection locked="0"/>
    </xf>
    <xf numFmtId="49" fontId="12" fillId="2" borderId="15" xfId="0" applyNumberFormat="1" applyFont="1" applyFill="1" applyBorder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5" fillId="7" borderId="38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4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49" fontId="5" fillId="0" borderId="34" xfId="0" applyNumberFormat="1" applyFont="1" applyFill="1" applyBorder="1" applyAlignment="1" applyProtection="1">
      <alignment vertical="center"/>
      <protection locked="0"/>
    </xf>
    <xf numFmtId="49" fontId="12" fillId="6" borderId="13" xfId="0" applyNumberFormat="1" applyFont="1" applyFill="1" applyBorder="1" applyAlignment="1" applyProtection="1">
      <alignment vertical="center"/>
      <protection locked="0"/>
    </xf>
    <xf numFmtId="0" fontId="11" fillId="7" borderId="9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49" fontId="11" fillId="5" borderId="9" xfId="0" applyNumberFormat="1" applyFont="1" applyFill="1" applyBorder="1" applyAlignment="1" applyProtection="1">
      <alignment horizontal="left" vertical="center" wrapText="1"/>
    </xf>
    <xf numFmtId="49" fontId="4" fillId="5" borderId="17" xfId="0" applyNumberFormat="1" applyFont="1" applyFill="1" applyBorder="1" applyAlignment="1" applyProtection="1">
      <alignment horizontal="left" vertical="center"/>
    </xf>
    <xf numFmtId="49" fontId="4" fillId="5" borderId="31" xfId="0" applyNumberFormat="1" applyFont="1" applyFill="1" applyBorder="1" applyAlignment="1" applyProtection="1">
      <alignment horizontal="left" vertical="center"/>
    </xf>
    <xf numFmtId="49" fontId="4" fillId="5" borderId="3" xfId="0" applyNumberFormat="1" applyFont="1" applyFill="1" applyBorder="1" applyAlignment="1" applyProtection="1">
      <alignment horizontal="left" vertical="center"/>
    </xf>
    <xf numFmtId="49" fontId="4" fillId="5" borderId="4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7" fillId="5" borderId="13" xfId="0" applyNumberFormat="1" applyFont="1" applyFill="1" applyBorder="1" applyAlignment="1" applyProtection="1">
      <alignment horizontal="left" vertical="center" wrapText="1"/>
    </xf>
    <xf numFmtId="49" fontId="4" fillId="5" borderId="3" xfId="0" applyNumberFormat="1" applyFont="1" applyFill="1" applyBorder="1" applyAlignment="1" applyProtection="1">
      <alignment vertical="center"/>
    </xf>
    <xf numFmtId="49" fontId="4" fillId="5" borderId="4" xfId="0" applyNumberFormat="1" applyFont="1" applyFill="1" applyBorder="1" applyAlignment="1" applyProtection="1">
      <alignment vertical="center"/>
    </xf>
    <xf numFmtId="49" fontId="14" fillId="5" borderId="3" xfId="0" applyNumberFormat="1" applyFont="1" applyFill="1" applyBorder="1" applyAlignment="1" applyProtection="1">
      <alignment vertical="center" wrapText="1"/>
      <protection locked="0"/>
    </xf>
    <xf numFmtId="49" fontId="4" fillId="5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17" xfId="0" applyNumberFormat="1" applyFont="1" applyFill="1" applyBorder="1" applyAlignment="1" applyProtection="1">
      <alignment vertical="center"/>
    </xf>
    <xf numFmtId="49" fontId="14" fillId="5" borderId="31" xfId="0" applyNumberFormat="1" applyFont="1" applyFill="1" applyBorder="1" applyAlignment="1" applyProtection="1">
      <alignment vertical="center"/>
    </xf>
    <xf numFmtId="0" fontId="13" fillId="5" borderId="58" xfId="0" applyFont="1" applyFill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59" xfId="0" applyFont="1" applyFill="1" applyBorder="1" applyAlignment="1" applyProtection="1">
      <alignment horizontal="center" vertical="center"/>
      <protection locked="0"/>
    </xf>
    <xf numFmtId="0" fontId="13" fillId="5" borderId="52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5" borderId="4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5" borderId="3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14" fillId="5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34" xfId="0" applyNumberFormat="1" applyFont="1" applyFill="1" applyBorder="1" applyAlignment="1" applyProtection="1">
      <alignment horizontal="left" vertical="center" wrapText="1"/>
      <protection locked="0"/>
    </xf>
    <xf numFmtId="4" fontId="7" fillId="2" borderId="65" xfId="0" applyNumberFormat="1" applyFont="1" applyFill="1" applyBorder="1" applyAlignment="1" applyProtection="1">
      <alignment horizontal="center" vertical="center" wrapText="1"/>
    </xf>
    <xf numFmtId="4" fontId="7" fillId="4" borderId="65" xfId="0" applyNumberFormat="1" applyFont="1" applyFill="1" applyBorder="1" applyAlignment="1" applyProtection="1">
      <alignment horizontal="center" vertical="center" wrapText="1"/>
    </xf>
    <xf numFmtId="49" fontId="12" fillId="5" borderId="66" xfId="0" applyNumberFormat="1" applyFont="1" applyFill="1" applyBorder="1" applyAlignment="1" applyProtection="1">
      <alignment horizontal="center" vertical="center" wrapText="1"/>
    </xf>
    <xf numFmtId="49" fontId="12" fillId="5" borderId="67" xfId="0" applyNumberFormat="1" applyFont="1" applyFill="1" applyBorder="1" applyAlignment="1" applyProtection="1">
      <alignment horizontal="center" vertical="center" wrapText="1"/>
    </xf>
    <xf numFmtId="49" fontId="12" fillId="5" borderId="68" xfId="0" applyNumberFormat="1" applyFont="1" applyFill="1" applyBorder="1" applyAlignment="1" applyProtection="1">
      <alignment horizontal="center" vertical="center" wrapText="1"/>
    </xf>
    <xf numFmtId="49" fontId="20" fillId="0" borderId="0" xfId="1" applyNumberFormat="1" applyFont="1" applyFill="1" applyBorder="1" applyAlignment="1" applyProtection="1">
      <alignment horizontal="center" vertical="center"/>
    </xf>
    <xf numFmtId="3" fontId="11" fillId="3" borderId="12" xfId="1" applyNumberFormat="1" applyFont="1" applyFill="1" applyBorder="1" applyAlignment="1" applyProtection="1">
      <alignment horizontal="left" vertical="center" wrapText="1"/>
    </xf>
    <xf numFmtId="3" fontId="11" fillId="3" borderId="16" xfId="1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" fontId="5" fillId="2" borderId="12" xfId="0" applyNumberFormat="1" applyFont="1" applyFill="1" applyBorder="1" applyAlignment="1" applyProtection="1">
      <alignment horizontal="right" vertical="center"/>
    </xf>
    <xf numFmtId="4" fontId="5" fillId="2" borderId="16" xfId="0" applyNumberFormat="1" applyFont="1" applyFill="1" applyBorder="1" applyAlignment="1" applyProtection="1">
      <alignment horizontal="right" vertical="center"/>
    </xf>
    <xf numFmtId="3" fontId="11" fillId="4" borderId="12" xfId="1" applyNumberFormat="1" applyFont="1" applyFill="1" applyBorder="1" applyAlignment="1" applyProtection="1">
      <alignment horizontal="left" vertical="center" wrapText="1"/>
    </xf>
    <xf numFmtId="3" fontId="11" fillId="4" borderId="16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5" fillId="0" borderId="71" xfId="0" applyFont="1" applyBorder="1" applyAlignment="1" applyProtection="1">
      <alignment horizontal="center"/>
    </xf>
  </cellXfs>
  <cellStyles count="2">
    <cellStyle name="Normální" xfId="0" builtinId="0"/>
    <cellStyle name="Normální 2" xfId="1" xr:uid="{3FAE83E4-D3B3-4CFD-9616-19D7B855D5FF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top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9" formatCode="dd/mm/yyyy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protection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protection locked="1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62B3E6BF-9139-4AEC-BC77-114759429D62}">
      <tableStyleElement type="secondRowStripe" dxfId="138"/>
    </tableStyle>
  </tableStyles>
  <colors>
    <mruColors>
      <color rgb="FFFF0000"/>
      <color rgb="FFFFCCFF"/>
      <color rgb="FF0000FF"/>
      <color rgb="FF009900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14AC3D-7438-4224-A1D7-FDD321E9BB71}" name="Naklady" displayName="Naklady" ref="D18:L88" totalsRowShown="0" headerRowDxfId="76" dataDxfId="75" tableBorderDxfId="74">
  <tableColumns count="9">
    <tableColumn id="1" xr3:uid="{492B5506-A00A-4A97-8DCF-AB905752CC65}" name="Bez DPH 2023" dataDxfId="73"/>
    <tableColumn id="2" xr3:uid="{8996BAB4-6363-4020-AFCB-DE14D27C14D1}" name="DPH 2023" dataDxfId="72"/>
    <tableColumn id="3" xr3:uid="{9CB442ED-4A31-4D8E-8275-CBE247F06569}" name="Celkem 2023" dataDxfId="71">
      <calculatedColumnFormula>SUM(D19:E19)</calculatedColumnFormula>
    </tableColumn>
    <tableColumn id="7" xr3:uid="{3A55D26A-7091-4F7A-B49C-EFB6BCD55B9A}" name="Z toho čerpáno z dotace 2023" dataDxfId="70"/>
    <tableColumn id="10" xr3:uid="{AB6BBB67-1231-4B0F-BA5F-AD57E512261E}" name="Bez DPH 2024" dataDxfId="69"/>
    <tableColumn id="9" xr3:uid="{E6323F56-1A13-43E6-980E-0431411016B8}" name="DPH 2024" dataDxfId="68"/>
    <tableColumn id="8" xr3:uid="{ABE3A4DE-078A-4021-9541-33BCD58E72A3}" name="Celkem 2024" dataDxfId="67"/>
    <tableColumn id="4" xr3:uid="{323C17B3-DB3A-45C7-8D5B-B90D6980907C}" name="Z toho čerpáno z dotace 2024" dataDxfId="66"/>
    <tableColumn id="6" xr3:uid="{206F8180-AC96-4048-81D0-3550C6B41450}" name="Kontrola 1" dataDxfId="65">
      <calculatedColumnFormula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40657-3608-4AED-B3F1-0E06AEB55B3F}" name="Tabulka10579" displayName="Tabulka10579" ref="D3:F27" totalsRowShown="0" headerRowDxfId="62" dataDxfId="61" tableBorderDxfId="60">
  <tableColumns count="3">
    <tableColumn id="1" xr3:uid="{BA5FFBA8-7B99-479E-B043-BE22FB3EDCD6}" name="Bez DPH" dataDxfId="59"/>
    <tableColumn id="2" xr3:uid="{92C46F2C-CC4C-4B34-A970-F49FC27992F5}" name="DPH" dataDxfId="58"/>
    <tableColumn id="3" xr3:uid="{EBE3FA13-A50E-44FA-ABAB-5B5CB6EECF91}" name="Celkem" dataDxfId="57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C7283-B45A-49E4-9588-8085363069DF}" name="Tabulka105792" displayName="Tabulka105792" ref="G3:I27" totalsRowCount="1" headerRowDxfId="56" dataDxfId="55" totalsRowDxfId="53" tableBorderDxfId="54">
  <tableColumns count="3">
    <tableColumn id="1" xr3:uid="{8DDE5061-58E5-4F47-A387-DF78EB7FCF2A}" name="Bez DPH" dataDxfId="52" totalsRowDxfId="51"/>
    <tableColumn id="2" xr3:uid="{B83F6DC3-68E0-43E0-85F2-9C3B081E50FD}" name="DPH" dataDxfId="50" totalsRowDxfId="49"/>
    <tableColumn id="3" xr3:uid="{468B7E09-F4F0-444E-BBA6-28C61421F3C8}" name="Celkem" totalsRowFunction="custom" dataDxfId="48" totalsRowDxfId="47">
      <calculatedColumnFormula>SUM(G4:H4)</calculatedColumnFormula>
      <totalsRowFormula>SUM(Tabulka105792[[#Totals],[Bez DPH]:[DPH]])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904395-C735-41C0-B0AC-55B881E80BE9}" name="Seznam_dokladu" displayName="Seznam_dokladu" ref="A26:M526" totalsRowShown="0" headerRowDxfId="16" dataDxfId="14" headerRowBorderDxfId="15" tableBorderDxfId="13">
  <autoFilter ref="A26:M526" xr:uid="{4F0D77C3-7776-401D-B228-756CA256854D}"/>
  <tableColumns count="13">
    <tableColumn id="1" xr3:uid="{622641F3-BD00-4275-B307-2377880F49C6}" name="Č." dataDxfId="12">
      <calculatedColumnFormula>ROW()-26</calculatedColumnFormula>
    </tableColumn>
    <tableColumn id="2" xr3:uid="{8AFD6985-9252-4C49-BED3-C6EB8F6A29D2}" name="Číslo účetního dokladu_x000a_(nikoli č. pořadové)" dataDxfId="11"/>
    <tableColumn id="3" xr3:uid="{045B0A7C-A152-42E6-B58A-8CC320184352}" name="Druh prvotního dokladu (faktura, prac. sml., DPP/DPČ, sml. o dílo ad.)" dataDxfId="10"/>
    <tableColumn id="4" xr3:uid="{010B2EC4-B074-4CCD-8A06-2B5B2DBD7EA3}" name="Dodavatel / zaměstnanec_x000a_(komu bylo hrazeno)" dataDxfId="9"/>
    <tableColumn id="6" xr3:uid="{28CFFE54-37B0-405A-9F51-660B7E08C1F5}" name="Účel_x000a_(za co bylo hrazeno, předmět plnění)" dataDxfId="8"/>
    <tableColumn id="7" xr3:uid="{69AD97BE-1774-43FA-85B2-849F1C30185D}" name="Kód položky struktury dotace_x000a_(I / II / III)" dataDxfId="7"/>
    <tableColumn id="8" xr3:uid="{0CF55A1B-AC07-461F-BD8E-F213FA0AF21E}" name="Datum úhrady_x000a_(datum odečtení z účtu)" dataDxfId="6"/>
    <tableColumn id="9" xr3:uid="{B8C9E387-D6B7-4076-AC70-123D6E9DF15D}" name="Částka bez DPH" dataDxfId="5"/>
    <tableColumn id="10" xr3:uid="{5B70AFEC-F059-41D6-BEB4-088F1B574E5A}" name="DPH" dataDxfId="4"/>
    <tableColumn id="5" xr3:uid="{928DBFD8-BA9F-4770-A53B-9AFBB0300DB6}" name="Částka celkem" dataDxfId="3">
      <calculatedColumnFormula>SUM(Seznam_dokladu[[#This Row],[Částka bez DPH]:[DPH]])</calculatedColumnFormula>
    </tableColumn>
    <tableColumn id="13" xr3:uid="{8A1774A4-2ED0-4EEC-B71E-34EFFF70FEC2}" name="Hrazeno z dotace 2023" dataDxfId="2"/>
    <tableColumn id="11" xr3:uid="{2E3AE4E6-F1C7-491C-9833-7E6A83F9BCE5}" name="Hrazeno z dotace 2024" dataDxfId="1"/>
    <tableColumn id="12" xr3:uid="{BAEC398D-29EB-44F7-BDF5-AD09210665E6}" name="Kontrola" dataDxfId="0">
      <calculatedColumnFormula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775E-115D-4710-87D2-A9AB58B77697}">
  <dimension ref="A1:L36"/>
  <sheetViews>
    <sheetView showGridLines="0" tabSelected="1" zoomScaleNormal="100" workbookViewId="0">
      <selection activeCell="C15" sqref="C15:E15"/>
    </sheetView>
  </sheetViews>
  <sheetFormatPr defaultColWidth="9.140625" defaultRowHeight="14.25" x14ac:dyDescent="0.25"/>
  <cols>
    <col min="1" max="1" width="4.85546875" style="161" customWidth="1"/>
    <col min="2" max="2" width="27.5703125" style="177" customWidth="1"/>
    <col min="3" max="3" width="33.5703125" style="174" customWidth="1"/>
    <col min="4" max="4" width="22" style="178" customWidth="1"/>
    <col min="5" max="5" width="21.5703125" style="178" customWidth="1"/>
    <col min="6" max="6" width="31.28515625" style="178" customWidth="1"/>
    <col min="7" max="7" width="24.42578125" style="179" customWidth="1"/>
    <col min="8" max="8" width="24.5703125" style="146" customWidth="1"/>
    <col min="9" max="9" width="43.28515625" style="146" customWidth="1"/>
    <col min="10" max="10" width="25.7109375" style="146" customWidth="1"/>
    <col min="11" max="16384" width="9.140625" style="146"/>
  </cols>
  <sheetData>
    <row r="1" spans="1:9" ht="20.25" x14ac:dyDescent="0.25">
      <c r="A1" s="159"/>
      <c r="B1" s="159" t="s">
        <v>179</v>
      </c>
      <c r="C1" s="160"/>
      <c r="D1" s="39"/>
      <c r="E1" s="39"/>
      <c r="F1" s="39"/>
      <c r="G1" s="75"/>
    </row>
    <row r="2" spans="1:9" x14ac:dyDescent="0.25">
      <c r="B2" s="162"/>
      <c r="C2" s="163"/>
      <c r="D2" s="39"/>
      <c r="E2" s="39"/>
      <c r="F2" s="39"/>
      <c r="G2" s="164"/>
    </row>
    <row r="3" spans="1:9" ht="33" customHeight="1" x14ac:dyDescent="0.25">
      <c r="A3" s="165"/>
      <c r="B3" s="229" t="s">
        <v>127</v>
      </c>
      <c r="C3" s="330" t="s">
        <v>215</v>
      </c>
      <c r="D3" s="331"/>
      <c r="E3" s="331"/>
      <c r="F3" s="331"/>
      <c r="G3" s="331"/>
      <c r="H3" s="331"/>
      <c r="I3" s="166"/>
    </row>
    <row r="4" spans="1:9" ht="20.100000000000001" customHeight="1" x14ac:dyDescent="0.25">
      <c r="B4" s="230" t="s">
        <v>199</v>
      </c>
      <c r="C4" s="332" t="s">
        <v>126</v>
      </c>
      <c r="D4" s="333"/>
      <c r="E4" s="333"/>
      <c r="F4" s="333"/>
      <c r="G4" s="333"/>
      <c r="H4" s="333"/>
    </row>
    <row r="5" spans="1:9" ht="20.100000000000001" customHeight="1" x14ac:dyDescent="0.25">
      <c r="A5" s="165"/>
      <c r="B5" s="230" t="s">
        <v>11</v>
      </c>
      <c r="C5" s="332" t="s">
        <v>126</v>
      </c>
      <c r="D5" s="333"/>
      <c r="E5" s="333"/>
      <c r="F5" s="333"/>
      <c r="G5" s="333"/>
      <c r="H5" s="333"/>
      <c r="I5" s="166"/>
    </row>
    <row r="6" spans="1:9" ht="25.5" x14ac:dyDescent="0.25">
      <c r="A6" s="167"/>
      <c r="B6" s="230" t="s">
        <v>153</v>
      </c>
      <c r="C6" s="334" t="s">
        <v>4</v>
      </c>
      <c r="D6" s="335"/>
      <c r="E6" s="335"/>
      <c r="F6" s="335"/>
      <c r="G6" s="335"/>
      <c r="H6" s="335"/>
      <c r="I6" s="166"/>
    </row>
    <row r="7" spans="1:9" ht="20.100000000000001" customHeight="1" x14ac:dyDescent="0.25">
      <c r="A7" s="165"/>
      <c r="B7" s="230" t="s">
        <v>12</v>
      </c>
      <c r="C7" s="332" t="s">
        <v>126</v>
      </c>
      <c r="D7" s="333"/>
      <c r="E7" s="333"/>
      <c r="F7" s="333"/>
      <c r="G7" s="333"/>
      <c r="H7" s="333"/>
      <c r="I7" s="166"/>
    </row>
    <row r="8" spans="1:9" ht="20.100000000000001" customHeight="1" x14ac:dyDescent="0.25">
      <c r="A8" s="165"/>
      <c r="B8" s="230" t="s">
        <v>13</v>
      </c>
      <c r="C8" s="332" t="s">
        <v>216</v>
      </c>
      <c r="D8" s="333"/>
      <c r="E8" s="333"/>
      <c r="F8" s="333"/>
      <c r="G8" s="333"/>
      <c r="H8" s="333"/>
      <c r="I8" s="166"/>
    </row>
    <row r="9" spans="1:9" ht="20.100000000000001" customHeight="1" x14ac:dyDescent="0.25">
      <c r="B9" s="230" t="s">
        <v>131</v>
      </c>
      <c r="C9" s="336" t="s">
        <v>126</v>
      </c>
      <c r="D9" s="337"/>
      <c r="E9" s="337"/>
      <c r="F9" s="337"/>
      <c r="G9" s="337"/>
      <c r="H9" s="337"/>
      <c r="I9" s="166"/>
    </row>
    <row r="10" spans="1:9" ht="25.5" x14ac:dyDescent="0.25">
      <c r="B10" s="231" t="s">
        <v>128</v>
      </c>
      <c r="C10" s="338" t="s">
        <v>126</v>
      </c>
      <c r="D10" s="339"/>
      <c r="E10" s="339"/>
      <c r="F10" s="339"/>
      <c r="G10" s="339"/>
      <c r="H10" s="339"/>
      <c r="I10" s="166"/>
    </row>
    <row r="11" spans="1:9" ht="15" x14ac:dyDescent="0.25">
      <c r="B11" s="168"/>
      <c r="C11" s="169"/>
      <c r="D11" s="169"/>
      <c r="E11" s="169"/>
      <c r="F11" s="169"/>
      <c r="G11" s="169"/>
    </row>
    <row r="12" spans="1:9" ht="14.45" customHeight="1" x14ac:dyDescent="0.25">
      <c r="B12" s="170"/>
      <c r="C12" s="342" t="s">
        <v>119</v>
      </c>
      <c r="D12" s="343"/>
      <c r="E12" s="340" t="s">
        <v>117</v>
      </c>
      <c r="F12" s="344"/>
      <c r="G12" s="340" t="s">
        <v>118</v>
      </c>
      <c r="H12" s="341"/>
      <c r="I12" s="166"/>
    </row>
    <row r="13" spans="1:9" ht="25.5" x14ac:dyDescent="0.25">
      <c r="B13" s="228" t="s">
        <v>116</v>
      </c>
      <c r="C13" s="353" t="s">
        <v>126</v>
      </c>
      <c r="D13" s="354"/>
      <c r="E13" s="359" t="s">
        <v>126</v>
      </c>
      <c r="F13" s="361"/>
      <c r="G13" s="359" t="s">
        <v>126</v>
      </c>
      <c r="H13" s="360"/>
      <c r="I13" s="166"/>
    </row>
    <row r="14" spans="1:9" x14ac:dyDescent="0.25">
      <c r="B14" s="171"/>
      <c r="C14" s="172"/>
      <c r="D14" s="173"/>
      <c r="E14" s="173"/>
      <c r="F14" s="173"/>
      <c r="G14" s="173"/>
    </row>
    <row r="15" spans="1:9" ht="24.95" customHeight="1" x14ac:dyDescent="0.25">
      <c r="B15" s="345"/>
      <c r="C15" s="318" t="s">
        <v>188</v>
      </c>
      <c r="D15" s="319"/>
      <c r="E15" s="320"/>
      <c r="F15" s="321" t="s">
        <v>189</v>
      </c>
      <c r="G15" s="322"/>
      <c r="H15" s="323"/>
    </row>
    <row r="16" spans="1:9" ht="32.450000000000003" customHeight="1" x14ac:dyDescent="0.25">
      <c r="B16" s="346"/>
      <c r="C16" s="182" t="s">
        <v>202</v>
      </c>
      <c r="D16" s="65" t="s">
        <v>143</v>
      </c>
      <c r="E16" s="183" t="s">
        <v>144</v>
      </c>
      <c r="F16" s="184" t="s">
        <v>202</v>
      </c>
      <c r="G16" s="61" t="s">
        <v>143</v>
      </c>
      <c r="H16" s="185" t="s">
        <v>144</v>
      </c>
    </row>
    <row r="17" spans="2:12" ht="14.45" customHeight="1" x14ac:dyDescent="0.25">
      <c r="B17" s="366" t="s">
        <v>121</v>
      </c>
      <c r="C17" s="355" t="s">
        <v>217</v>
      </c>
      <c r="D17" s="324">
        <f>'2. Náklady'!F8</f>
        <v>0</v>
      </c>
      <c r="E17" s="357">
        <f>'4. Seznam dokladů'!H7</f>
        <v>0</v>
      </c>
      <c r="F17" s="368" t="s">
        <v>126</v>
      </c>
      <c r="G17" s="369">
        <f>'2. Náklady'!J8</f>
        <v>0</v>
      </c>
      <c r="H17" s="362">
        <f>'4. Seznam dokladů'!H18</f>
        <v>0</v>
      </c>
      <c r="I17" s="174" t="str">
        <f>_xlfn.IFS(D17&gt;C17,"Čerpání dotace nesmí být vyšší než je max. výše stanovená v rozhodnutí.",E17&gt;C17,"Čerpání dotace nesmí být vyšší než je max. výše stanovená v rozhodnutí.",TRUE," ")</f>
        <v xml:space="preserve"> </v>
      </c>
      <c r="J17" s="174" t="str">
        <f>_xlfn.IFS(G17&gt;F17,"Čerpání dotace nesmí být vyšší než je max. výše stanovená v rozhodnutí.",H17&gt;F17,"Čerpání dotace nesmí být vyšší než je max. výše stanovená v rozhodnutí.",TRUE," ")</f>
        <v xml:space="preserve"> </v>
      </c>
    </row>
    <row r="18" spans="2:12" ht="14.45" customHeight="1" x14ac:dyDescent="0.25">
      <c r="B18" s="367"/>
      <c r="C18" s="356"/>
      <c r="D18" s="325"/>
      <c r="E18" s="358"/>
      <c r="F18" s="368"/>
      <c r="G18" s="369"/>
      <c r="H18" s="362"/>
      <c r="I18" s="174" t="str">
        <f>IF(D17=E17," ","Čerpání z listu 2. Náklady neodpovídá čerpání z listu 4. Seznam dokladů.")</f>
        <v xml:space="preserve"> </v>
      </c>
      <c r="J18" s="174" t="str">
        <f>IF(G17=H17," ","Čerpání z listu 2. Náklady neodpovídá čerpání z listu 4. Seznam dokladů.")</f>
        <v xml:space="preserve"> </v>
      </c>
      <c r="K18" s="175"/>
      <c r="L18" s="175"/>
    </row>
    <row r="19" spans="2:12" ht="14.45" customHeight="1" x14ac:dyDescent="0.25">
      <c r="B19" s="366" t="s">
        <v>122</v>
      </c>
      <c r="C19" s="355" t="s">
        <v>217</v>
      </c>
      <c r="D19" s="324">
        <f>'2. Náklady'!F9</f>
        <v>0</v>
      </c>
      <c r="E19" s="357">
        <f>'4. Seznam dokladů'!H9</f>
        <v>0</v>
      </c>
      <c r="F19" s="368" t="s">
        <v>126</v>
      </c>
      <c r="G19" s="369">
        <f>'2. Náklady'!J9</f>
        <v>0</v>
      </c>
      <c r="H19" s="362">
        <f>'4. Seznam dokladů'!H20</f>
        <v>0</v>
      </c>
      <c r="I19" s="174" t="str">
        <f>_xlfn.IFS(D19&gt;C19,"Čerpání dotace nesmí být vyšší než je max. výše stanovená v rozhodnutí.",E19&gt;C19,"Čerpání dotace nesmí být vyšší než je max. výše stanovená v rozhodnutí.",TRUE," ")</f>
        <v xml:space="preserve"> </v>
      </c>
      <c r="J19" s="174" t="str">
        <f>_xlfn.IFS(G19&gt;F19,"Čerpání dotace nesmí být vyšší než je max. výše stanovená v rozhodnutí.",H19&gt;F19,"Čerpání dotace nesmí být vyšší než je max. výše stanovená v rozhodnutí.",TRUE," ")</f>
        <v xml:space="preserve"> </v>
      </c>
    </row>
    <row r="20" spans="2:12" ht="14.45" customHeight="1" x14ac:dyDescent="0.25">
      <c r="B20" s="367"/>
      <c r="C20" s="356"/>
      <c r="D20" s="325"/>
      <c r="E20" s="358"/>
      <c r="F20" s="368"/>
      <c r="G20" s="369"/>
      <c r="H20" s="362"/>
      <c r="I20" s="174" t="str">
        <f>IF(D19=E19," ","Čerpání z listu 2. Náklady neodpovídá čerpání z listu 4. Seznam dokladů.")</f>
        <v xml:space="preserve"> </v>
      </c>
      <c r="J20" s="174" t="str">
        <f>IF(G19=H19," ","Čerpání z listu 2. Náklady neodpovídá čerpání z listu 4. Seznam dokladů.")</f>
        <v xml:space="preserve"> </v>
      </c>
    </row>
    <row r="21" spans="2:12" ht="14.45" customHeight="1" x14ac:dyDescent="0.25">
      <c r="B21" s="366" t="s">
        <v>123</v>
      </c>
      <c r="C21" s="355" t="s">
        <v>217</v>
      </c>
      <c r="D21" s="324">
        <f>'2. Náklady'!F10</f>
        <v>0</v>
      </c>
      <c r="E21" s="357">
        <f>'4. Seznam dokladů'!H11</f>
        <v>0</v>
      </c>
      <c r="F21" s="368" t="s">
        <v>126</v>
      </c>
      <c r="G21" s="369">
        <f>'2. Náklady'!J10</f>
        <v>0</v>
      </c>
      <c r="H21" s="362">
        <f>'4. Seznam dokladů'!H22</f>
        <v>0</v>
      </c>
      <c r="I21" s="174" t="str">
        <f>_xlfn.IFS(D21&gt;C21,"Čerpání dotace nesmí být vyšší než je max. výše stanovená v rozhodnutí.",E21&gt;C21,"Čerpání dotace nesmí být vyšší než je max. výše stanovená v rozhodnutí.",TRUE," ")</f>
        <v xml:space="preserve"> </v>
      </c>
      <c r="J21" s="174" t="str">
        <f>_xlfn.IFS(G21&gt;F21,"Čerpání dotace nesmí být vyšší než je max. výše stanovená v rozhodnutí.",H21&gt;F21,"Čerpání dotace nesmí být vyšší než je max. výše stanovená v rozhodnutí.",TRUE," ")</f>
        <v xml:space="preserve"> </v>
      </c>
    </row>
    <row r="22" spans="2:12" ht="14.45" customHeight="1" x14ac:dyDescent="0.25">
      <c r="B22" s="367"/>
      <c r="C22" s="356"/>
      <c r="D22" s="325"/>
      <c r="E22" s="358"/>
      <c r="F22" s="368"/>
      <c r="G22" s="369"/>
      <c r="H22" s="362"/>
      <c r="I22" s="174" t="str">
        <f>IF(D21=E21," ","Čerpání z listu 2. Náklady neodpovídá čerpání z listu 4. Seznam dokladů.")</f>
        <v xml:space="preserve"> </v>
      </c>
      <c r="J22" s="174" t="str">
        <f>IF(G21=H21," ","Čerpání z listu 2. Náklady neodpovídá čerpání z listu 4. Seznam dokladů.")</f>
        <v xml:space="preserve"> </v>
      </c>
    </row>
    <row r="23" spans="2:12" ht="14.45" customHeight="1" x14ac:dyDescent="0.25">
      <c r="B23" s="176"/>
      <c r="C23" s="172"/>
      <c r="D23" s="39"/>
      <c r="E23" s="38"/>
      <c r="F23" s="39"/>
      <c r="G23" s="75"/>
    </row>
    <row r="24" spans="2:12" x14ac:dyDescent="0.25">
      <c r="H24" s="178" t="s">
        <v>16</v>
      </c>
    </row>
    <row r="25" spans="2:12" ht="22.5" customHeight="1" x14ac:dyDescent="0.25">
      <c r="B25" s="223"/>
      <c r="C25" s="318" t="s">
        <v>188</v>
      </c>
      <c r="D25" s="319"/>
      <c r="E25" s="320"/>
      <c r="F25" s="370" t="s">
        <v>189</v>
      </c>
      <c r="G25" s="370"/>
      <c r="H25" s="371"/>
    </row>
    <row r="26" spans="2:12" ht="22.5" customHeight="1" x14ac:dyDescent="0.25">
      <c r="B26" s="224" t="s">
        <v>164</v>
      </c>
      <c r="C26" s="306" t="s">
        <v>217</v>
      </c>
      <c r="D26" s="307"/>
      <c r="E26" s="308"/>
      <c r="F26" s="372" t="s">
        <v>126</v>
      </c>
      <c r="G26" s="310"/>
      <c r="H26" s="311"/>
    </row>
    <row r="27" spans="2:12" ht="22.5" customHeight="1" x14ac:dyDescent="0.25">
      <c r="B27" s="224" t="s">
        <v>136</v>
      </c>
      <c r="C27" s="326">
        <f>SUM(D17:D22)</f>
        <v>0</v>
      </c>
      <c r="D27" s="327"/>
      <c r="E27" s="328"/>
      <c r="F27" s="329">
        <f>SUM(G17:G22)</f>
        <v>0</v>
      </c>
      <c r="G27" s="327"/>
      <c r="H27" s="328"/>
    </row>
    <row r="28" spans="2:12" ht="22.5" customHeight="1" x14ac:dyDescent="0.25">
      <c r="B28" s="224" t="s">
        <v>171</v>
      </c>
      <c r="C28" s="298" t="e">
        <f>_xlfn.IFS(C26-C27&lt;0,"CHYBA! Čerpání dotace nemůže být vyšší než je poskytnutá dotace.","PRAVDA",C26-C27)</f>
        <v>#VALUE!</v>
      </c>
      <c r="D28" s="299"/>
      <c r="E28" s="300"/>
      <c r="F28" s="298" t="e">
        <f>_xlfn.IFS(F26-F27&lt;0,"CHYBA! Čerpání dotace nemůže být vyšší než je poskytnutá dotace.","PRAVDA",F26-F27)</f>
        <v>#VALUE!</v>
      </c>
      <c r="G28" s="299"/>
      <c r="H28" s="300"/>
    </row>
    <row r="29" spans="2:12" ht="22.5" customHeight="1" x14ac:dyDescent="0.25">
      <c r="B29" s="225" t="s">
        <v>124</v>
      </c>
      <c r="C29" s="301">
        <f>'2. Náklady'!D15</f>
        <v>0</v>
      </c>
      <c r="D29" s="302"/>
      <c r="E29" s="303"/>
      <c r="F29" s="304">
        <f>'2. Náklady'!H15</f>
        <v>0</v>
      </c>
      <c r="G29" s="304"/>
      <c r="H29" s="305"/>
    </row>
    <row r="30" spans="2:12" ht="22.5" customHeight="1" x14ac:dyDescent="0.25">
      <c r="B30" s="225" t="s">
        <v>125</v>
      </c>
      <c r="C30" s="301">
        <f>'3. Zdroje'!D28</f>
        <v>0</v>
      </c>
      <c r="D30" s="302"/>
      <c r="E30" s="303"/>
      <c r="F30" s="304">
        <f>'3. Zdroje'!G28</f>
        <v>0</v>
      </c>
      <c r="G30" s="304"/>
      <c r="H30" s="305"/>
    </row>
    <row r="31" spans="2:12" ht="22.5" customHeight="1" x14ac:dyDescent="0.25">
      <c r="B31" s="225" t="s">
        <v>170</v>
      </c>
      <c r="C31" s="312">
        <f>_xlfn.IFS(C30-C29&lt;0,0,C30-C29&gt;0,C30-C29-C28,TRUE,0)</f>
        <v>0</v>
      </c>
      <c r="D31" s="313"/>
      <c r="E31" s="314"/>
      <c r="F31" s="312">
        <f>_xlfn.IFS(F30-F29&lt;0,0,F30-F29&gt;0,F30-F29-F28,TRUE,0)</f>
        <v>0</v>
      </c>
      <c r="G31" s="313"/>
      <c r="H31" s="314"/>
    </row>
    <row r="32" spans="2:12" ht="30" customHeight="1" x14ac:dyDescent="0.25">
      <c r="B32" s="224" t="s">
        <v>172</v>
      </c>
      <c r="C32" s="315" t="e">
        <f>IF(C31&gt;0,C28+C31,C28)</f>
        <v>#VALUE!</v>
      </c>
      <c r="D32" s="316"/>
      <c r="E32" s="317"/>
      <c r="F32" s="315" t="e">
        <f>IF(F31&gt;0,F28+F31,F28)</f>
        <v>#VALUE!</v>
      </c>
      <c r="G32" s="316"/>
      <c r="H32" s="317"/>
    </row>
    <row r="33" spans="2:8" ht="22.5" customHeight="1" x14ac:dyDescent="0.25">
      <c r="B33" s="224" t="s">
        <v>166</v>
      </c>
      <c r="C33" s="306" t="s">
        <v>217</v>
      </c>
      <c r="D33" s="307"/>
      <c r="E33" s="308"/>
      <c r="F33" s="309" t="s">
        <v>126</v>
      </c>
      <c r="G33" s="310"/>
      <c r="H33" s="311"/>
    </row>
    <row r="34" spans="2:8" ht="22.5" customHeight="1" x14ac:dyDescent="0.25">
      <c r="B34" s="226" t="s">
        <v>165</v>
      </c>
      <c r="C34" s="347" t="s">
        <v>217</v>
      </c>
      <c r="D34" s="348"/>
      <c r="E34" s="349"/>
      <c r="F34" s="350" t="s">
        <v>126</v>
      </c>
      <c r="G34" s="351"/>
      <c r="H34" s="352"/>
    </row>
    <row r="35" spans="2:8" ht="22.5" customHeight="1" x14ac:dyDescent="0.25">
      <c r="B35" s="227" t="s">
        <v>177</v>
      </c>
      <c r="C35" s="365" t="s">
        <v>218</v>
      </c>
      <c r="D35" s="363"/>
      <c r="E35" s="363"/>
      <c r="F35" s="363" t="e">
        <f>F32-F33</f>
        <v>#VALUE!</v>
      </c>
      <c r="G35" s="363"/>
      <c r="H35" s="364"/>
    </row>
    <row r="36" spans="2:8" x14ac:dyDescent="0.25">
      <c r="C36" s="180"/>
      <c r="D36" s="39"/>
    </row>
  </sheetData>
  <dataConsolidate link="1"/>
  <mergeCells count="60">
    <mergeCell ref="F35:H35"/>
    <mergeCell ref="C35:E35"/>
    <mergeCell ref="B21:B22"/>
    <mergeCell ref="B19:B20"/>
    <mergeCell ref="B17:B18"/>
    <mergeCell ref="F19:F20"/>
    <mergeCell ref="G19:G20"/>
    <mergeCell ref="H19:H20"/>
    <mergeCell ref="F21:F22"/>
    <mergeCell ref="G21:G22"/>
    <mergeCell ref="H21:H22"/>
    <mergeCell ref="F17:F18"/>
    <mergeCell ref="G17:G18"/>
    <mergeCell ref="F25:H25"/>
    <mergeCell ref="C26:E26"/>
    <mergeCell ref="F26:H26"/>
    <mergeCell ref="B15:B16"/>
    <mergeCell ref="C34:E34"/>
    <mergeCell ref="F34:H34"/>
    <mergeCell ref="C13:D13"/>
    <mergeCell ref="C17:C18"/>
    <mergeCell ref="D17:D18"/>
    <mergeCell ref="E17:E18"/>
    <mergeCell ref="D19:D20"/>
    <mergeCell ref="C21:C22"/>
    <mergeCell ref="C19:C20"/>
    <mergeCell ref="G13:H13"/>
    <mergeCell ref="C25:E25"/>
    <mergeCell ref="E13:F13"/>
    <mergeCell ref="E19:E20"/>
    <mergeCell ref="E21:E22"/>
    <mergeCell ref="H17:H18"/>
    <mergeCell ref="C8:H8"/>
    <mergeCell ref="C9:H9"/>
    <mergeCell ref="C10:H10"/>
    <mergeCell ref="G12:H12"/>
    <mergeCell ref="C12:D12"/>
    <mergeCell ref="E12:F12"/>
    <mergeCell ref="C3:H3"/>
    <mergeCell ref="C4:H4"/>
    <mergeCell ref="C5:H5"/>
    <mergeCell ref="C6:H6"/>
    <mergeCell ref="C7:H7"/>
    <mergeCell ref="C15:E15"/>
    <mergeCell ref="F15:H15"/>
    <mergeCell ref="D21:D22"/>
    <mergeCell ref="C27:E27"/>
    <mergeCell ref="F27:H27"/>
    <mergeCell ref="C28:E28"/>
    <mergeCell ref="F28:H28"/>
    <mergeCell ref="C29:E29"/>
    <mergeCell ref="F29:H29"/>
    <mergeCell ref="C33:E33"/>
    <mergeCell ref="F33:H33"/>
    <mergeCell ref="C30:E30"/>
    <mergeCell ref="F30:H30"/>
    <mergeCell ref="C31:E31"/>
    <mergeCell ref="F31:H31"/>
    <mergeCell ref="C32:E32"/>
    <mergeCell ref="F32:H32"/>
  </mergeCells>
  <conditionalFormatting sqref="E17:E18">
    <cfRule type="cellIs" dxfId="137" priority="111" operator="greaterThan">
      <formula>$C$17</formula>
    </cfRule>
    <cfRule type="cellIs" dxfId="136" priority="117" operator="notEqual">
      <formula>$D$17</formula>
    </cfRule>
  </conditionalFormatting>
  <conditionalFormatting sqref="D17:D18">
    <cfRule type="cellIs" dxfId="135" priority="112" operator="greaterThan">
      <formula>$C$17</formula>
    </cfRule>
    <cfRule type="cellIs" dxfId="134" priority="116" operator="notEqual">
      <formula>$E$17</formula>
    </cfRule>
  </conditionalFormatting>
  <conditionalFormatting sqref="C17:C18">
    <cfRule type="cellIs" dxfId="133" priority="114" operator="lessThan">
      <formula>$E$17</formula>
    </cfRule>
    <cfRule type="cellIs" dxfId="132" priority="115" operator="lessThan">
      <formula>$D$17</formula>
    </cfRule>
  </conditionalFormatting>
  <conditionalFormatting sqref="E19:E20">
    <cfRule type="cellIs" dxfId="131" priority="98" operator="greaterThan">
      <formula>$C$19</formula>
    </cfRule>
    <cfRule type="cellIs" dxfId="130" priority="99" operator="notEqual">
      <formula>$D$19</formula>
    </cfRule>
  </conditionalFormatting>
  <conditionalFormatting sqref="E21:E22">
    <cfRule type="cellIs" dxfId="129" priority="94" operator="greaterThan">
      <formula>$C$21</formula>
    </cfRule>
    <cfRule type="cellIs" dxfId="128" priority="95" operator="notEqual">
      <formula>$D$21</formula>
    </cfRule>
  </conditionalFormatting>
  <conditionalFormatting sqref="H17:H18">
    <cfRule type="cellIs" dxfId="127" priority="81" operator="greaterThan">
      <formula>$F$17</formula>
    </cfRule>
    <cfRule type="cellIs" dxfId="126" priority="87" operator="notEqual">
      <formula>$G$17</formula>
    </cfRule>
  </conditionalFormatting>
  <conditionalFormatting sqref="G17:G18">
    <cfRule type="cellIs" dxfId="125" priority="82" operator="greaterThan">
      <formula>$F$17</formula>
    </cfRule>
    <cfRule type="cellIs" dxfId="124" priority="86" operator="notEqual">
      <formula>$H$17</formula>
    </cfRule>
  </conditionalFormatting>
  <conditionalFormatting sqref="G19:G20">
    <cfRule type="cellIs" dxfId="123" priority="70" operator="greaterThan">
      <formula>$F$19</formula>
    </cfRule>
    <cfRule type="cellIs" dxfId="122" priority="71" operator="notEqual">
      <formula>$H$19</formula>
    </cfRule>
  </conditionalFormatting>
  <conditionalFormatting sqref="H19:H20">
    <cfRule type="cellIs" dxfId="121" priority="68" operator="greaterThan">
      <formula>$F$19</formula>
    </cfRule>
    <cfRule type="cellIs" dxfId="120" priority="69" operator="notEqual">
      <formula>$G$19</formula>
    </cfRule>
  </conditionalFormatting>
  <conditionalFormatting sqref="H21:H22">
    <cfRule type="cellIs" dxfId="119" priority="66" operator="greaterThan">
      <formula>$F$21</formula>
    </cfRule>
    <cfRule type="cellIs" dxfId="118" priority="67" operator="notEqual">
      <formula>$G$21</formula>
    </cfRule>
  </conditionalFormatting>
  <conditionalFormatting sqref="G21:G22">
    <cfRule type="cellIs" dxfId="117" priority="64" operator="greaterThan">
      <formula>$F$21</formula>
    </cfRule>
    <cfRule type="cellIs" dxfId="116" priority="65" operator="notEqual">
      <formula>$H$21</formula>
    </cfRule>
  </conditionalFormatting>
  <conditionalFormatting sqref="D19:D20">
    <cfRule type="cellIs" dxfId="115" priority="40" operator="greaterThan">
      <formula>$C$19</formula>
    </cfRule>
    <cfRule type="cellIs" dxfId="114" priority="41" operator="notEqual">
      <formula>$E$19</formula>
    </cfRule>
  </conditionalFormatting>
  <conditionalFormatting sqref="D21:D22">
    <cfRule type="cellIs" dxfId="113" priority="36" operator="greaterThan">
      <formula>$C$21</formula>
    </cfRule>
    <cfRule type="cellIs" dxfId="112" priority="37" operator="notEqual">
      <formula>$E$21</formula>
    </cfRule>
  </conditionalFormatting>
  <conditionalFormatting sqref="C28:E28">
    <cfRule type="containsText" dxfId="111" priority="29" operator="containsText" text="CHYBA">
      <formula>NOT(ISERROR(SEARCH("CHYBA",C28)))</formula>
    </cfRule>
  </conditionalFormatting>
  <conditionalFormatting sqref="F28:H28">
    <cfRule type="containsText" dxfId="110" priority="23" operator="containsText" text="CHYBA">
      <formula>NOT(ISERROR(SEARCH("CHYBA",F28)))</formula>
    </cfRule>
    <cfRule type="containsText" dxfId="109" priority="26" operator="containsText" text="CHYBA">
      <formula>NOT(ISERROR(SEARCH("CHYBA",F28)))</formula>
    </cfRule>
  </conditionalFormatting>
  <conditionalFormatting sqref="C19:C20">
    <cfRule type="cellIs" dxfId="108" priority="19" operator="lessThan">
      <formula>$E$19</formula>
    </cfRule>
    <cfRule type="cellIs" dxfId="107" priority="20" operator="lessThan">
      <formula>$D$19</formula>
    </cfRule>
  </conditionalFormatting>
  <conditionalFormatting sqref="C26:E26">
    <cfRule type="cellIs" dxfId="106" priority="11" operator="lessThan">
      <formula>$C$27</formula>
    </cfRule>
  </conditionalFormatting>
  <conditionalFormatting sqref="F26:H26">
    <cfRule type="cellIs" dxfId="105" priority="10" operator="lessThan">
      <formula>$F$27</formula>
    </cfRule>
  </conditionalFormatting>
  <conditionalFormatting sqref="F35">
    <cfRule type="cellIs" dxfId="104" priority="9" operator="greaterThan">
      <formula>0</formula>
    </cfRule>
  </conditionalFormatting>
  <conditionalFormatting sqref="C21:C22">
    <cfRule type="cellIs" dxfId="103" priority="7" operator="lessThan">
      <formula>$E$17</formula>
    </cfRule>
    <cfRule type="cellIs" dxfId="102" priority="8" operator="lessThan">
      <formula>$D$17</formula>
    </cfRule>
  </conditionalFormatting>
  <conditionalFormatting sqref="F17:F18">
    <cfRule type="cellIs" dxfId="101" priority="5" operator="lessThan">
      <formula>$E$17</formula>
    </cfRule>
    <cfRule type="cellIs" dxfId="100" priority="6" operator="lessThan">
      <formula>$D$17</formula>
    </cfRule>
  </conditionalFormatting>
  <conditionalFormatting sqref="F19:F20">
    <cfRule type="cellIs" dxfId="99" priority="3" operator="lessThan">
      <formula>$E$17</formula>
    </cfRule>
    <cfRule type="cellIs" dxfId="98" priority="4" operator="lessThan">
      <formula>$D$17</formula>
    </cfRule>
  </conditionalFormatting>
  <conditionalFormatting sqref="F21:F22">
    <cfRule type="cellIs" dxfId="97" priority="1" operator="lessThan">
      <formula>$E$17</formula>
    </cfRule>
    <cfRule type="cellIs" dxfId="96" priority="2" operator="lessThan">
      <formula>$D$17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6247A6-E960-462F-B92D-FBFC72C030FC}">
          <x14:formula1>
            <xm:f>'5. Data'!$A$13:$A$16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AC5C-F9B5-495A-9D39-89C346D85F14}">
  <dimension ref="A1:O105"/>
  <sheetViews>
    <sheetView showGridLines="0" zoomScaleNormal="100" workbookViewId="0">
      <selection activeCell="L50" sqref="L50"/>
    </sheetView>
  </sheetViews>
  <sheetFormatPr defaultColWidth="9.140625" defaultRowHeight="14.25" outlineLevelRow="1" outlineLevelCol="1" x14ac:dyDescent="0.25"/>
  <cols>
    <col min="1" max="1" width="4.85546875" style="8" customWidth="1"/>
    <col min="2" max="2" width="27.5703125" style="11" customWidth="1"/>
    <col min="3" max="3" width="32.85546875" style="12" customWidth="1"/>
    <col min="4" max="4" width="16.85546875" style="13" hidden="1" customWidth="1" outlineLevel="1"/>
    <col min="5" max="5" width="12.7109375" style="13" hidden="1" customWidth="1" outlineLevel="1"/>
    <col min="6" max="6" width="19.42578125" style="13" hidden="1" customWidth="1" outlineLevel="1"/>
    <col min="7" max="7" width="18.5703125" style="13" hidden="1" customWidth="1" outlineLevel="1"/>
    <col min="8" max="8" width="17.42578125" style="13" customWidth="1" collapsed="1"/>
    <col min="9" max="9" width="12.42578125" style="13" customWidth="1"/>
    <col min="10" max="10" width="18.5703125" style="13" customWidth="1"/>
    <col min="11" max="11" width="18.5703125" style="10" customWidth="1"/>
    <col min="12" max="12" width="0.140625" style="117" customWidth="1"/>
    <col min="13" max="16384" width="9.140625" style="4"/>
  </cols>
  <sheetData>
    <row r="1" spans="1:15" s="145" customFormat="1" ht="20.25" customHeight="1" x14ac:dyDescent="0.25">
      <c r="A1" s="47"/>
      <c r="B1" s="405" t="s">
        <v>15</v>
      </c>
      <c r="C1" s="405"/>
      <c r="D1" s="405"/>
      <c r="E1" s="48"/>
      <c r="F1" s="48"/>
      <c r="G1" s="48"/>
      <c r="H1" s="48"/>
      <c r="I1" s="48"/>
      <c r="J1" s="48"/>
      <c r="K1" s="49"/>
      <c r="L1" s="107"/>
    </row>
    <row r="2" spans="1:15" s="146" customFormat="1" ht="20.25" customHeight="1" outlineLevel="1" x14ac:dyDescent="0.25">
      <c r="A2" s="16"/>
      <c r="B2" s="96"/>
      <c r="C2" s="96"/>
      <c r="D2" s="96"/>
      <c r="E2" s="39"/>
      <c r="F2" s="39"/>
      <c r="G2" s="39"/>
      <c r="H2" s="39"/>
      <c r="I2" s="39"/>
      <c r="J2" s="39"/>
      <c r="K2" s="75"/>
      <c r="L2" s="107"/>
    </row>
    <row r="3" spans="1:15" s="145" customFormat="1" ht="24.6" customHeight="1" outlineLevel="1" x14ac:dyDescent="0.25">
      <c r="A3" s="16"/>
      <c r="B3" s="58"/>
      <c r="C3" s="58"/>
      <c r="D3" s="391">
        <v>2023</v>
      </c>
      <c r="E3" s="391"/>
      <c r="F3" s="391"/>
      <c r="G3" s="391"/>
      <c r="H3" s="392">
        <v>2024</v>
      </c>
      <c r="I3" s="392"/>
      <c r="J3" s="392"/>
      <c r="K3" s="392"/>
      <c r="L3" s="107"/>
    </row>
    <row r="4" spans="1:15" s="145" customFormat="1" ht="18" outlineLevel="1" x14ac:dyDescent="0.25">
      <c r="A4" s="16"/>
      <c r="B4" s="147"/>
      <c r="C4" s="148"/>
      <c r="D4" s="393" t="s">
        <v>164</v>
      </c>
      <c r="E4" s="394"/>
      <c r="F4" s="399" t="s">
        <v>136</v>
      </c>
      <c r="G4" s="400"/>
      <c r="H4" s="401" t="s">
        <v>164</v>
      </c>
      <c r="I4" s="402"/>
      <c r="J4" s="403" t="s">
        <v>136</v>
      </c>
      <c r="K4" s="404"/>
      <c r="L4" s="108"/>
      <c r="M4" s="149"/>
      <c r="N4" s="149"/>
      <c r="O4" s="149"/>
    </row>
    <row r="5" spans="1:15" s="145" customFormat="1" ht="18" outlineLevel="1" x14ac:dyDescent="0.25">
      <c r="A5" s="16"/>
      <c r="B5" s="147"/>
      <c r="C5" s="148"/>
      <c r="D5" s="395" t="str">
        <f>IF('1. Souhrn'!C26="vyplňte","Vyplňte list 1. Souhrn!",'1. Souhrn'!C26)</f>
        <v>X</v>
      </c>
      <c r="E5" s="396"/>
      <c r="F5" s="397">
        <f>SUM(G19,G29,G75,G82)</f>
        <v>0</v>
      </c>
      <c r="G5" s="398"/>
      <c r="H5" s="395" t="str">
        <f>IF('1. Souhrn'!F26="vyplňte","Vyplňte list 1. Souhrn!",'1. Souhrn'!F26)</f>
        <v>Vyplňte list 1. Souhrn!</v>
      </c>
      <c r="I5" s="396"/>
      <c r="J5" s="397">
        <f>SUM(K19,K29,K75,K82)</f>
        <v>0</v>
      </c>
      <c r="K5" s="398"/>
      <c r="L5" s="108"/>
      <c r="M5" s="149"/>
      <c r="N5" s="149"/>
      <c r="O5" s="149"/>
    </row>
    <row r="6" spans="1:15" s="145" customFormat="1" ht="14.1" customHeight="1" outlineLevel="1" x14ac:dyDescent="0.25">
      <c r="A6" s="16"/>
      <c r="B6" s="35"/>
      <c r="C6" s="37"/>
      <c r="D6" s="38"/>
      <c r="E6" s="39"/>
      <c r="F6" s="2"/>
      <c r="G6" s="2"/>
      <c r="H6" s="2"/>
      <c r="I6" s="2"/>
      <c r="J6" s="2"/>
      <c r="K6" s="3"/>
      <c r="L6" s="108"/>
      <c r="M6" s="149"/>
      <c r="N6" s="149"/>
      <c r="O6" s="149"/>
    </row>
    <row r="7" spans="1:15" s="145" customFormat="1" ht="35.450000000000003" customHeight="1" outlineLevel="1" x14ac:dyDescent="0.25">
      <c r="A7" s="16"/>
      <c r="B7" s="148"/>
      <c r="C7" s="232" t="s">
        <v>120</v>
      </c>
      <c r="D7" s="449" t="s">
        <v>203</v>
      </c>
      <c r="E7" s="450"/>
      <c r="F7" s="451" t="s">
        <v>157</v>
      </c>
      <c r="G7" s="452"/>
      <c r="H7" s="447" t="s">
        <v>204</v>
      </c>
      <c r="I7" s="448"/>
      <c r="J7" s="446" t="s">
        <v>190</v>
      </c>
      <c r="K7" s="446"/>
      <c r="L7" s="108"/>
      <c r="M7" s="149"/>
      <c r="N7" s="149"/>
      <c r="O7" s="149"/>
    </row>
    <row r="8" spans="1:15" s="145" customFormat="1" ht="22.5" customHeight="1" outlineLevel="1" x14ac:dyDescent="0.25">
      <c r="A8" s="16"/>
      <c r="B8" s="148"/>
      <c r="C8" s="250" t="s">
        <v>121</v>
      </c>
      <c r="D8" s="389" t="str">
        <f>IF('1. Souhrn'!C17="vyplňte","Vyplňte list 1. Souhrn!",'1. Souhrn'!C17)</f>
        <v>X</v>
      </c>
      <c r="E8" s="390"/>
      <c r="F8" s="389">
        <f>G19</f>
        <v>0</v>
      </c>
      <c r="G8" s="390"/>
      <c r="H8" s="389" t="str">
        <f>IF('1. Souhrn'!F17="vyplňte","Vyplňte list 1. Souhrn!",'1. Souhrn'!F17)</f>
        <v>Vyplňte list 1. Souhrn!</v>
      </c>
      <c r="I8" s="390"/>
      <c r="J8" s="389">
        <f>K19</f>
        <v>0</v>
      </c>
      <c r="K8" s="390"/>
      <c r="L8" s="108" t="str">
        <f>_xlfn.IFS(F8&gt;D8,"Čerpání dotace nesmí být vyšší než je max. výše stanovená v rozhodnutí.",J8&gt;H8,"Čerpání dotace nesmí být vyšší než je max. výše stanovená v rozhodnutí.",TRUE," ")</f>
        <v xml:space="preserve"> </v>
      </c>
      <c r="M8" s="149"/>
      <c r="N8" s="149"/>
      <c r="O8" s="149"/>
    </row>
    <row r="9" spans="1:15" s="145" customFormat="1" ht="22.5" customHeight="1" outlineLevel="1" x14ac:dyDescent="0.25">
      <c r="A9" s="16"/>
      <c r="B9" s="148"/>
      <c r="C9" s="250" t="s">
        <v>122</v>
      </c>
      <c r="D9" s="389" t="str">
        <f>IF('1. Souhrn'!C19="vyplňte","Vyplňte list 1. Souhrn!",'1. Souhrn'!C19)</f>
        <v>X</v>
      </c>
      <c r="E9" s="390"/>
      <c r="F9" s="389">
        <f>G29</f>
        <v>0</v>
      </c>
      <c r="G9" s="390"/>
      <c r="H9" s="389" t="str">
        <f>IF('1. Souhrn'!F19="vyplňte","Vyplňte list 1. Souhrn!",'1. Souhrn'!F19)</f>
        <v>Vyplňte list 1. Souhrn!</v>
      </c>
      <c r="I9" s="390"/>
      <c r="J9" s="389">
        <f>K29</f>
        <v>0</v>
      </c>
      <c r="K9" s="390"/>
      <c r="L9" s="108" t="str">
        <f>IF(F9&gt;D9,"Čerpání dotace nesmí být vyšší než je max. výše stanovená v rozhodnutí."," ")</f>
        <v xml:space="preserve"> </v>
      </c>
      <c r="M9" s="149"/>
      <c r="N9" s="149"/>
      <c r="O9" s="149"/>
    </row>
    <row r="10" spans="1:15" s="145" customFormat="1" ht="22.5" customHeight="1" outlineLevel="1" x14ac:dyDescent="0.25">
      <c r="A10" s="16"/>
      <c r="B10" s="148"/>
      <c r="C10" s="250" t="s">
        <v>123</v>
      </c>
      <c r="D10" s="389" t="str">
        <f>IF('1. Souhrn'!C21="vyplňte","Vyplňte list 1. Souhrn!",'1. Souhrn'!C21)</f>
        <v>X</v>
      </c>
      <c r="E10" s="390"/>
      <c r="F10" s="389">
        <f>G75</f>
        <v>0</v>
      </c>
      <c r="G10" s="390"/>
      <c r="H10" s="389" t="str">
        <f>IF('1. Souhrn'!F21="vyplňte","Vyplňte list 1. Souhrn!",'1. Souhrn'!F21)</f>
        <v>Vyplňte list 1. Souhrn!</v>
      </c>
      <c r="I10" s="390"/>
      <c r="J10" s="389">
        <f>K75</f>
        <v>0</v>
      </c>
      <c r="K10" s="390"/>
      <c r="L10" s="108" t="str">
        <f>IF(F10&gt;D10,"Čerpání dotace nesmí být vyšší než je max. výše stanovená v rozhodnutí."," ")</f>
        <v xml:space="preserve"> </v>
      </c>
      <c r="M10" s="149"/>
      <c r="N10" s="149"/>
      <c r="O10" s="149"/>
    </row>
    <row r="11" spans="1:15" s="145" customFormat="1" ht="18" x14ac:dyDescent="0.25">
      <c r="A11" s="15"/>
      <c r="B11" s="147"/>
      <c r="C11" s="59"/>
      <c r="D11" s="40"/>
      <c r="E11" s="40"/>
      <c r="F11" s="40"/>
      <c r="G11" s="40"/>
      <c r="H11" s="40"/>
      <c r="I11" s="40"/>
      <c r="J11" s="40"/>
      <c r="K11" s="40"/>
      <c r="L11" s="110"/>
      <c r="M11" s="149"/>
      <c r="N11" s="149"/>
      <c r="O11" s="149"/>
    </row>
    <row r="12" spans="1:15" s="146" customFormat="1" ht="18" x14ac:dyDescent="0.25">
      <c r="A12" s="150"/>
      <c r="B12" s="151"/>
      <c r="C12" s="151"/>
      <c r="D12" s="373" t="s">
        <v>188</v>
      </c>
      <c r="E12" s="374"/>
      <c r="F12" s="374"/>
      <c r="G12" s="375"/>
      <c r="H12" s="376" t="s">
        <v>189</v>
      </c>
      <c r="I12" s="377"/>
      <c r="J12" s="377"/>
      <c r="K12" s="378"/>
      <c r="L12" s="152"/>
      <c r="M12" s="153"/>
      <c r="N12" s="153"/>
      <c r="O12" s="153"/>
    </row>
    <row r="13" spans="1:15" s="146" customFormat="1" ht="21" customHeight="1" x14ac:dyDescent="0.25">
      <c r="A13" s="233" t="s">
        <v>60</v>
      </c>
      <c r="B13" s="384" t="s">
        <v>61</v>
      </c>
      <c r="C13" s="385"/>
      <c r="D13" s="380">
        <f>SUM(D19,D29,D75,D82)</f>
        <v>0</v>
      </c>
      <c r="E13" s="381"/>
      <c r="F13" s="381"/>
      <c r="G13" s="382"/>
      <c r="H13" s="380">
        <f>SUM(H19,H29,H75,H82)</f>
        <v>0</v>
      </c>
      <c r="I13" s="381"/>
      <c r="J13" s="381"/>
      <c r="K13" s="382"/>
      <c r="L13" s="154"/>
      <c r="M13" s="153"/>
      <c r="N13" s="153"/>
      <c r="O13" s="153"/>
    </row>
    <row r="14" spans="1:15" s="146" customFormat="1" ht="21" customHeight="1" x14ac:dyDescent="0.25">
      <c r="A14" s="233" t="s">
        <v>68</v>
      </c>
      <c r="B14" s="379" t="s">
        <v>145</v>
      </c>
      <c r="C14" s="379"/>
      <c r="D14" s="380">
        <f>IF('1. Souhrn'!C6="ANO",D89,E19+E29+E75+F89)</f>
        <v>0</v>
      </c>
      <c r="E14" s="381"/>
      <c r="F14" s="381"/>
      <c r="G14" s="382"/>
      <c r="H14" s="380">
        <f>IF('1. Souhrn'!C6="ANO",H89,I19+I29+I75+J89)</f>
        <v>0</v>
      </c>
      <c r="I14" s="381"/>
      <c r="J14" s="381"/>
      <c r="K14" s="382"/>
      <c r="L14" s="152"/>
      <c r="M14" s="153"/>
      <c r="N14" s="153"/>
      <c r="O14" s="153"/>
    </row>
    <row r="15" spans="1:15" s="146" customFormat="1" ht="21" customHeight="1" x14ac:dyDescent="0.25">
      <c r="A15" s="234" t="s">
        <v>69</v>
      </c>
      <c r="B15" s="383" t="s">
        <v>146</v>
      </c>
      <c r="C15" s="383"/>
      <c r="D15" s="386">
        <f>D14+D13</f>
        <v>0</v>
      </c>
      <c r="E15" s="387"/>
      <c r="F15" s="387"/>
      <c r="G15" s="388"/>
      <c r="H15" s="386">
        <f>H13+H14</f>
        <v>0</v>
      </c>
      <c r="I15" s="387"/>
      <c r="J15" s="387"/>
      <c r="K15" s="388"/>
      <c r="L15" s="154"/>
      <c r="M15" s="153"/>
      <c r="N15" s="153"/>
      <c r="O15" s="153"/>
    </row>
    <row r="16" spans="1:15" s="145" customFormat="1" ht="30" customHeight="1" x14ac:dyDescent="0.2">
      <c r="A16" s="15"/>
      <c r="B16" s="59"/>
      <c r="C16" s="40"/>
      <c r="D16" s="40"/>
      <c r="E16" s="43"/>
      <c r="F16" s="57"/>
      <c r="G16" s="57"/>
      <c r="H16" s="101"/>
      <c r="I16" s="101"/>
      <c r="J16" s="57"/>
      <c r="K16" s="102" t="s">
        <v>16</v>
      </c>
      <c r="L16" s="110"/>
      <c r="M16" s="149"/>
      <c r="N16" s="149"/>
      <c r="O16" s="149"/>
    </row>
    <row r="17" spans="1:15" s="145" customFormat="1" ht="21.6" customHeight="1" x14ac:dyDescent="0.25">
      <c r="A17" s="15"/>
      <c r="B17" s="41"/>
      <c r="C17" s="34"/>
      <c r="D17" s="440">
        <v>2023</v>
      </c>
      <c r="E17" s="441"/>
      <c r="F17" s="441"/>
      <c r="G17" s="442"/>
      <c r="H17" s="443">
        <v>2024</v>
      </c>
      <c r="I17" s="444"/>
      <c r="J17" s="444"/>
      <c r="K17" s="445"/>
      <c r="L17" s="112"/>
      <c r="M17" s="149"/>
      <c r="N17" s="149"/>
      <c r="O17" s="149"/>
    </row>
    <row r="18" spans="1:15" s="157" customFormat="1" ht="24" customHeight="1" x14ac:dyDescent="0.25">
      <c r="A18" s="429"/>
      <c r="B18" s="429"/>
      <c r="C18" s="429"/>
      <c r="D18" s="90" t="s">
        <v>162</v>
      </c>
      <c r="E18" s="91" t="s">
        <v>161</v>
      </c>
      <c r="F18" s="91" t="s">
        <v>163</v>
      </c>
      <c r="G18" s="92" t="s">
        <v>160</v>
      </c>
      <c r="H18" s="93" t="s">
        <v>191</v>
      </c>
      <c r="I18" s="94" t="s">
        <v>192</v>
      </c>
      <c r="J18" s="94" t="s">
        <v>193</v>
      </c>
      <c r="K18" s="95" t="s">
        <v>194</v>
      </c>
      <c r="L18" s="113" t="s">
        <v>159</v>
      </c>
      <c r="M18" s="155"/>
      <c r="N18" s="156"/>
      <c r="O18" s="156"/>
    </row>
    <row r="19" spans="1:15" s="7" customFormat="1" x14ac:dyDescent="0.25">
      <c r="A19" s="190" t="s">
        <v>20</v>
      </c>
      <c r="B19" s="432" t="s">
        <v>132</v>
      </c>
      <c r="C19" s="433"/>
      <c r="D19" s="195">
        <f t="shared" ref="D19:K19" si="0">SUM(D20:D28)</f>
        <v>0</v>
      </c>
      <c r="E19" s="192">
        <f t="shared" si="0"/>
        <v>0</v>
      </c>
      <c r="F19" s="192">
        <f t="shared" si="0"/>
        <v>0</v>
      </c>
      <c r="G19" s="196">
        <f t="shared" si="0"/>
        <v>0</v>
      </c>
      <c r="H19" s="195">
        <f t="shared" si="0"/>
        <v>0</v>
      </c>
      <c r="I19" s="192">
        <f t="shared" si="0"/>
        <v>0</v>
      </c>
      <c r="J19" s="192">
        <f t="shared" si="0"/>
        <v>0</v>
      </c>
      <c r="K19" s="196">
        <f t="shared" si="0"/>
        <v>0</v>
      </c>
      <c r="L1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19" s="109"/>
      <c r="N19" s="109"/>
      <c r="O19" s="109"/>
    </row>
    <row r="20" spans="1:15" s="7" customFormat="1" ht="58.5" customHeight="1" x14ac:dyDescent="0.25">
      <c r="A20" s="103" t="str">
        <f>"1."&amp;ROW()-20</f>
        <v>1.0</v>
      </c>
      <c r="B20" s="434" t="s">
        <v>213</v>
      </c>
      <c r="C20" s="435"/>
      <c r="D20" s="264"/>
      <c r="E20" s="265"/>
      <c r="F20" s="265">
        <f>SUM(D20,E20)</f>
        <v>0</v>
      </c>
      <c r="G20" s="222"/>
      <c r="H20" s="76"/>
      <c r="I20" s="77"/>
      <c r="J20" s="77">
        <f>SUM(H20,I20)</f>
        <v>0</v>
      </c>
      <c r="K20" s="78"/>
      <c r="L2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0" s="109"/>
      <c r="N20" s="109"/>
      <c r="O20" s="109"/>
    </row>
    <row r="21" spans="1:15" s="7" customFormat="1" x14ac:dyDescent="0.25">
      <c r="A21" s="103" t="str">
        <f t="shared" ref="A21:A28" si="1">"1."&amp;ROW()-20</f>
        <v>1.1</v>
      </c>
      <c r="B21" s="427"/>
      <c r="C21" s="428"/>
      <c r="D21" s="266"/>
      <c r="E21" s="221"/>
      <c r="F21" s="265">
        <f t="shared" ref="F21:F28" si="2">SUM(D21,E21)</f>
        <v>0</v>
      </c>
      <c r="G21" s="222"/>
      <c r="H21" s="79"/>
      <c r="I21" s="80"/>
      <c r="J21" s="77">
        <f t="shared" ref="J21:J25" si="3">SUM(H21,I21)</f>
        <v>0</v>
      </c>
      <c r="K21" s="78"/>
      <c r="L2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1" s="109"/>
      <c r="N21" s="109"/>
      <c r="O21" s="109"/>
    </row>
    <row r="22" spans="1:15" s="7" customFormat="1" x14ac:dyDescent="0.25">
      <c r="A22" s="103" t="str">
        <f t="shared" si="1"/>
        <v>1.2</v>
      </c>
      <c r="B22" s="427"/>
      <c r="C22" s="428"/>
      <c r="D22" s="266"/>
      <c r="E22" s="221"/>
      <c r="F22" s="265">
        <f t="shared" si="2"/>
        <v>0</v>
      </c>
      <c r="G22" s="222"/>
      <c r="H22" s="79"/>
      <c r="I22" s="80"/>
      <c r="J22" s="77">
        <f t="shared" si="3"/>
        <v>0</v>
      </c>
      <c r="K22" s="78"/>
      <c r="L2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2" s="109"/>
      <c r="N22" s="109"/>
      <c r="O22" s="109"/>
    </row>
    <row r="23" spans="1:15" s="7" customFormat="1" x14ac:dyDescent="0.25">
      <c r="A23" s="103" t="str">
        <f t="shared" si="1"/>
        <v>1.3</v>
      </c>
      <c r="B23" s="427"/>
      <c r="C23" s="428"/>
      <c r="D23" s="266"/>
      <c r="E23" s="221"/>
      <c r="F23" s="265">
        <f t="shared" si="2"/>
        <v>0</v>
      </c>
      <c r="G23" s="222"/>
      <c r="H23" s="79"/>
      <c r="I23" s="80"/>
      <c r="J23" s="77">
        <f t="shared" si="3"/>
        <v>0</v>
      </c>
      <c r="K23" s="78"/>
      <c r="L2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3" s="109"/>
      <c r="N23" s="109"/>
      <c r="O23" s="109"/>
    </row>
    <row r="24" spans="1:15" s="7" customFormat="1" x14ac:dyDescent="0.25">
      <c r="A24" s="103" t="str">
        <f t="shared" si="1"/>
        <v>1.4</v>
      </c>
      <c r="B24" s="427"/>
      <c r="C24" s="428"/>
      <c r="D24" s="266"/>
      <c r="E24" s="221"/>
      <c r="F24" s="265">
        <f t="shared" si="2"/>
        <v>0</v>
      </c>
      <c r="G24" s="222"/>
      <c r="H24" s="79"/>
      <c r="I24" s="80"/>
      <c r="J24" s="77">
        <f t="shared" si="3"/>
        <v>0</v>
      </c>
      <c r="K24" s="78"/>
      <c r="L2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4" s="109"/>
      <c r="N24" s="109"/>
      <c r="O24" s="109"/>
    </row>
    <row r="25" spans="1:15" s="7" customFormat="1" x14ac:dyDescent="0.25">
      <c r="A25" s="103" t="str">
        <f t="shared" si="1"/>
        <v>1.5</v>
      </c>
      <c r="B25" s="427"/>
      <c r="C25" s="428"/>
      <c r="D25" s="266"/>
      <c r="E25" s="221"/>
      <c r="F25" s="265">
        <f t="shared" si="2"/>
        <v>0</v>
      </c>
      <c r="G25" s="222"/>
      <c r="H25" s="79"/>
      <c r="I25" s="80"/>
      <c r="J25" s="77">
        <f t="shared" si="3"/>
        <v>0</v>
      </c>
      <c r="K25" s="78"/>
      <c r="L2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5" s="109"/>
      <c r="N25" s="109"/>
      <c r="O25" s="109"/>
    </row>
    <row r="26" spans="1:15" s="7" customFormat="1" x14ac:dyDescent="0.25">
      <c r="A26" s="103" t="str">
        <f t="shared" si="1"/>
        <v>1.6</v>
      </c>
      <c r="B26" s="131"/>
      <c r="C26" s="132"/>
      <c r="D26" s="266"/>
      <c r="E26" s="221"/>
      <c r="F26" s="265">
        <f>SUM(D26:E26)</f>
        <v>0</v>
      </c>
      <c r="G26" s="222"/>
      <c r="H26" s="79"/>
      <c r="I26" s="80"/>
      <c r="J26" s="77">
        <f>SUM(H26:I26)</f>
        <v>0</v>
      </c>
      <c r="K26" s="78"/>
      <c r="L2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6" s="109"/>
      <c r="N26" s="109"/>
      <c r="O26" s="109"/>
    </row>
    <row r="27" spans="1:15" s="7" customFormat="1" x14ac:dyDescent="0.25">
      <c r="A27" s="103" t="str">
        <f t="shared" si="1"/>
        <v>1.7</v>
      </c>
      <c r="B27" s="131"/>
      <c r="C27" s="132"/>
      <c r="D27" s="266"/>
      <c r="E27" s="221"/>
      <c r="F27" s="265">
        <f>SUM(D27:E27)</f>
        <v>0</v>
      </c>
      <c r="G27" s="222"/>
      <c r="H27" s="79"/>
      <c r="I27" s="80"/>
      <c r="J27" s="77">
        <f>SUM(H27:I27)</f>
        <v>0</v>
      </c>
      <c r="K27" s="78"/>
      <c r="L2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7" s="109"/>
      <c r="N27" s="109"/>
      <c r="O27" s="109"/>
    </row>
    <row r="28" spans="1:15" s="7" customFormat="1" x14ac:dyDescent="0.25">
      <c r="A28" s="103" t="str">
        <f t="shared" si="1"/>
        <v>1.8</v>
      </c>
      <c r="B28" s="427"/>
      <c r="C28" s="428"/>
      <c r="D28" s="266"/>
      <c r="E28" s="221"/>
      <c r="F28" s="265">
        <f t="shared" si="2"/>
        <v>0</v>
      </c>
      <c r="G28" s="222"/>
      <c r="H28" s="79"/>
      <c r="I28" s="80"/>
      <c r="J28" s="77">
        <f t="shared" ref="J28" si="4">SUM(H28,I28)</f>
        <v>0</v>
      </c>
      <c r="K28" s="78"/>
      <c r="L2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8" s="109"/>
      <c r="N28" s="109"/>
      <c r="O28" s="109"/>
    </row>
    <row r="29" spans="1:15" s="7" customFormat="1" x14ac:dyDescent="0.25">
      <c r="A29" s="190" t="s">
        <v>21</v>
      </c>
      <c r="B29" s="436" t="s">
        <v>133</v>
      </c>
      <c r="C29" s="437"/>
      <c r="D29" s="191">
        <f t="shared" ref="D29:K29" si="5">SUM(D30,D41,D52,D57,D66)</f>
        <v>0</v>
      </c>
      <c r="E29" s="192">
        <f t="shared" si="5"/>
        <v>0</v>
      </c>
      <c r="F29" s="192">
        <f t="shared" si="5"/>
        <v>0</v>
      </c>
      <c r="G29" s="193">
        <f t="shared" si="5"/>
        <v>0</v>
      </c>
      <c r="H29" s="191">
        <f t="shared" si="5"/>
        <v>0</v>
      </c>
      <c r="I29" s="192">
        <f t="shared" si="5"/>
        <v>0</v>
      </c>
      <c r="J29" s="192">
        <f t="shared" si="5"/>
        <v>0</v>
      </c>
      <c r="K29" s="193">
        <f t="shared" si="5"/>
        <v>0</v>
      </c>
      <c r="L2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  <c r="M29" s="109"/>
      <c r="N29" s="109"/>
      <c r="O29" s="109"/>
    </row>
    <row r="30" spans="1:15" s="7" customFormat="1" x14ac:dyDescent="0.25">
      <c r="A30" s="186" t="s">
        <v>22</v>
      </c>
      <c r="B30" s="438" t="s">
        <v>23</v>
      </c>
      <c r="C30" s="439"/>
      <c r="D30" s="187">
        <f t="shared" ref="D30:K30" si="6">SUM(D31:D40)</f>
        <v>0</v>
      </c>
      <c r="E30" s="188">
        <f t="shared" si="6"/>
        <v>0</v>
      </c>
      <c r="F30" s="188">
        <f t="shared" si="6"/>
        <v>0</v>
      </c>
      <c r="G30" s="189">
        <f t="shared" si="6"/>
        <v>0</v>
      </c>
      <c r="H30" s="187">
        <f t="shared" si="6"/>
        <v>0</v>
      </c>
      <c r="I30" s="188">
        <f t="shared" si="6"/>
        <v>0</v>
      </c>
      <c r="J30" s="188">
        <f t="shared" si="6"/>
        <v>0</v>
      </c>
      <c r="K30" s="189">
        <f t="shared" si="6"/>
        <v>0</v>
      </c>
      <c r="L3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1" spans="1:15" s="7" customFormat="1" x14ac:dyDescent="0.25">
      <c r="A31" s="103" t="str">
        <f>$A$30&amp;(ROW()-ROW(A$30))</f>
        <v>2.1</v>
      </c>
      <c r="B31" s="423" t="s">
        <v>24</v>
      </c>
      <c r="C31" s="424"/>
      <c r="D31" s="264"/>
      <c r="E31" s="265"/>
      <c r="F31" s="265">
        <f>SUM(D31:E31)</f>
        <v>0</v>
      </c>
      <c r="G31" s="222"/>
      <c r="H31" s="76"/>
      <c r="I31" s="77"/>
      <c r="J31" s="77">
        <f>SUM(H31:I31)</f>
        <v>0</v>
      </c>
      <c r="K31" s="78"/>
      <c r="L3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2" spans="1:15" s="7" customFormat="1" x14ac:dyDescent="0.25">
      <c r="A32" s="103" t="str">
        <f t="shared" ref="A32:A40" si="7">$A$30&amp;(ROW()-ROW(A$30))</f>
        <v>2.2</v>
      </c>
      <c r="B32" s="425" t="s">
        <v>25</v>
      </c>
      <c r="C32" s="426"/>
      <c r="D32" s="266"/>
      <c r="E32" s="221"/>
      <c r="F32" s="265">
        <f>SUM(D32:E32)</f>
        <v>0</v>
      </c>
      <c r="G32" s="222"/>
      <c r="H32" s="79"/>
      <c r="I32" s="80"/>
      <c r="J32" s="77">
        <f>SUM(H32:I32)</f>
        <v>0</v>
      </c>
      <c r="K32" s="78"/>
      <c r="L3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3" spans="1:12" s="7" customFormat="1" x14ac:dyDescent="0.25">
      <c r="A33" s="103" t="str">
        <f t="shared" si="7"/>
        <v>2.3</v>
      </c>
      <c r="B33" s="425" t="s">
        <v>26</v>
      </c>
      <c r="C33" s="426"/>
      <c r="D33" s="266"/>
      <c r="E33" s="221"/>
      <c r="F33" s="265">
        <f t="shared" ref="F33:F40" si="8">SUM(D33:E33)</f>
        <v>0</v>
      </c>
      <c r="G33" s="222"/>
      <c r="H33" s="79"/>
      <c r="I33" s="80"/>
      <c r="J33" s="77">
        <f t="shared" ref="J33:J40" si="9">SUM(H33:I33)</f>
        <v>0</v>
      </c>
      <c r="K33" s="78"/>
      <c r="L3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4" spans="1:12" s="7" customFormat="1" x14ac:dyDescent="0.25">
      <c r="A34" s="103" t="str">
        <f t="shared" si="7"/>
        <v>2.4</v>
      </c>
      <c r="B34" s="425" t="s">
        <v>27</v>
      </c>
      <c r="C34" s="426"/>
      <c r="D34" s="266"/>
      <c r="E34" s="221"/>
      <c r="F34" s="265">
        <f t="shared" si="8"/>
        <v>0</v>
      </c>
      <c r="G34" s="222"/>
      <c r="H34" s="79"/>
      <c r="I34" s="80"/>
      <c r="J34" s="77">
        <f t="shared" si="9"/>
        <v>0</v>
      </c>
      <c r="K34" s="78"/>
      <c r="L3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5" spans="1:12" s="7" customFormat="1" x14ac:dyDescent="0.25">
      <c r="A35" s="103" t="str">
        <f t="shared" si="7"/>
        <v>2.5</v>
      </c>
      <c r="B35" s="425" t="s">
        <v>28</v>
      </c>
      <c r="C35" s="426"/>
      <c r="D35" s="266"/>
      <c r="E35" s="221"/>
      <c r="F35" s="265">
        <f t="shared" si="8"/>
        <v>0</v>
      </c>
      <c r="G35" s="222"/>
      <c r="H35" s="79"/>
      <c r="I35" s="80"/>
      <c r="J35" s="77">
        <f t="shared" si="9"/>
        <v>0</v>
      </c>
      <c r="K35" s="78"/>
      <c r="L3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6" spans="1:12" s="7" customFormat="1" ht="15" customHeight="1" x14ac:dyDescent="0.25">
      <c r="A36" s="103" t="str">
        <f t="shared" si="7"/>
        <v>2.6</v>
      </c>
      <c r="B36" s="425" t="s">
        <v>29</v>
      </c>
      <c r="C36" s="426"/>
      <c r="D36" s="266"/>
      <c r="E36" s="221"/>
      <c r="F36" s="265">
        <f t="shared" si="8"/>
        <v>0</v>
      </c>
      <c r="G36" s="222"/>
      <c r="H36" s="79"/>
      <c r="I36" s="80"/>
      <c r="J36" s="77">
        <f t="shared" si="9"/>
        <v>0</v>
      </c>
      <c r="K36" s="78"/>
      <c r="L3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7" spans="1:12" s="7" customFormat="1" x14ac:dyDescent="0.25">
      <c r="A37" s="103" t="str">
        <f t="shared" si="7"/>
        <v>2.7</v>
      </c>
      <c r="B37" s="425" t="s">
        <v>206</v>
      </c>
      <c r="C37" s="426"/>
      <c r="D37" s="266"/>
      <c r="E37" s="221"/>
      <c r="F37" s="265">
        <f t="shared" si="8"/>
        <v>0</v>
      </c>
      <c r="G37" s="222"/>
      <c r="H37" s="79"/>
      <c r="I37" s="80"/>
      <c r="J37" s="77">
        <f t="shared" si="9"/>
        <v>0</v>
      </c>
      <c r="K37" s="78"/>
      <c r="L3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8" spans="1:12" s="7" customFormat="1" x14ac:dyDescent="0.25">
      <c r="A38" s="103" t="str">
        <f t="shared" si="7"/>
        <v>2.8</v>
      </c>
      <c r="B38" s="459" t="s">
        <v>37</v>
      </c>
      <c r="C38" s="460"/>
      <c r="D38" s="266"/>
      <c r="E38" s="221"/>
      <c r="F38" s="265">
        <f t="shared" si="8"/>
        <v>0</v>
      </c>
      <c r="G38" s="222"/>
      <c r="H38" s="79"/>
      <c r="I38" s="80"/>
      <c r="J38" s="77">
        <f t="shared" si="9"/>
        <v>0</v>
      </c>
      <c r="K38" s="78"/>
      <c r="L3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39" spans="1:12" s="7" customFormat="1" x14ac:dyDescent="0.25">
      <c r="A39" s="103" t="str">
        <f t="shared" si="7"/>
        <v>2.9</v>
      </c>
      <c r="B39" s="461"/>
      <c r="C39" s="462"/>
      <c r="D39" s="266"/>
      <c r="E39" s="221"/>
      <c r="F39" s="265">
        <f t="shared" si="8"/>
        <v>0</v>
      </c>
      <c r="G39" s="222"/>
      <c r="H39" s="79"/>
      <c r="I39" s="80"/>
      <c r="J39" s="77">
        <f t="shared" si="9"/>
        <v>0</v>
      </c>
      <c r="K39" s="78"/>
      <c r="L3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0" spans="1:12" s="7" customFormat="1" x14ac:dyDescent="0.25">
      <c r="A40" s="103" t="str">
        <f t="shared" si="7"/>
        <v>2.10</v>
      </c>
      <c r="B40" s="419"/>
      <c r="C40" s="420"/>
      <c r="D40" s="267"/>
      <c r="E40" s="268"/>
      <c r="F40" s="269">
        <f t="shared" si="8"/>
        <v>0</v>
      </c>
      <c r="G40" s="270"/>
      <c r="H40" s="85"/>
      <c r="I40" s="86"/>
      <c r="J40" s="83">
        <f t="shared" si="9"/>
        <v>0</v>
      </c>
      <c r="K40" s="84"/>
      <c r="L4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1" spans="1:12" s="7" customFormat="1" x14ac:dyDescent="0.25">
      <c r="A41" s="135" t="s">
        <v>30</v>
      </c>
      <c r="B41" s="421" t="s">
        <v>31</v>
      </c>
      <c r="C41" s="422"/>
      <c r="D41" s="137">
        <f t="shared" ref="D41:K41" si="10">SUM(D42:D51)</f>
        <v>0</v>
      </c>
      <c r="E41" s="136">
        <f t="shared" si="10"/>
        <v>0</v>
      </c>
      <c r="F41" s="136">
        <f t="shared" si="10"/>
        <v>0</v>
      </c>
      <c r="G41" s="138">
        <f t="shared" si="10"/>
        <v>0</v>
      </c>
      <c r="H41" s="137">
        <f t="shared" si="10"/>
        <v>0</v>
      </c>
      <c r="I41" s="136">
        <f t="shared" si="10"/>
        <v>0</v>
      </c>
      <c r="J41" s="136">
        <f t="shared" si="10"/>
        <v>0</v>
      </c>
      <c r="K41" s="138">
        <f t="shared" si="10"/>
        <v>0</v>
      </c>
      <c r="L4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2" spans="1:12" s="7" customFormat="1" ht="15" customHeight="1" x14ac:dyDescent="0.25">
      <c r="A42" s="103" t="str">
        <f>$A$41&amp;(ROW()-ROW(A$41))</f>
        <v>3.1</v>
      </c>
      <c r="B42" s="423" t="s">
        <v>32</v>
      </c>
      <c r="C42" s="424"/>
      <c r="D42" s="264"/>
      <c r="E42" s="265"/>
      <c r="F42" s="265">
        <f>SUM(D42:E42)</f>
        <v>0</v>
      </c>
      <c r="G42" s="222"/>
      <c r="H42" s="76"/>
      <c r="I42" s="77"/>
      <c r="J42" s="77">
        <f>SUM(H42:I42)</f>
        <v>0</v>
      </c>
      <c r="K42" s="78"/>
      <c r="L4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3" spans="1:12" s="7" customFormat="1" x14ac:dyDescent="0.25">
      <c r="A43" s="103" t="str">
        <f t="shared" ref="A43:A51" si="11">$A$41&amp;(ROW()-ROW(A$41))</f>
        <v>3.2</v>
      </c>
      <c r="B43" s="425" t="s">
        <v>33</v>
      </c>
      <c r="C43" s="426"/>
      <c r="D43" s="266"/>
      <c r="E43" s="221"/>
      <c r="F43" s="265">
        <f t="shared" ref="F43:F51" si="12">SUM(D43:E43)</f>
        <v>0</v>
      </c>
      <c r="G43" s="222"/>
      <c r="H43" s="79"/>
      <c r="I43" s="80"/>
      <c r="J43" s="77">
        <f t="shared" ref="J43:J47" si="13">SUM(H43:I43)</f>
        <v>0</v>
      </c>
      <c r="K43" s="78"/>
      <c r="L4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4" spans="1:12" s="7" customFormat="1" x14ac:dyDescent="0.25">
      <c r="A44" s="103" t="str">
        <f t="shared" si="11"/>
        <v>3.3</v>
      </c>
      <c r="B44" s="425" t="s">
        <v>34</v>
      </c>
      <c r="C44" s="426"/>
      <c r="D44" s="266"/>
      <c r="E44" s="221"/>
      <c r="F44" s="265">
        <f t="shared" si="12"/>
        <v>0</v>
      </c>
      <c r="G44" s="222"/>
      <c r="H44" s="79"/>
      <c r="I44" s="80"/>
      <c r="J44" s="77">
        <f t="shared" si="13"/>
        <v>0</v>
      </c>
      <c r="K44" s="78"/>
      <c r="L4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5" spans="1:12" s="7" customFormat="1" x14ac:dyDescent="0.25">
      <c r="A45" s="103" t="str">
        <f t="shared" si="11"/>
        <v>3.4</v>
      </c>
      <c r="B45" s="425" t="s">
        <v>35</v>
      </c>
      <c r="C45" s="426"/>
      <c r="D45" s="266"/>
      <c r="E45" s="221"/>
      <c r="F45" s="265">
        <f t="shared" si="12"/>
        <v>0</v>
      </c>
      <c r="G45" s="222"/>
      <c r="H45" s="79"/>
      <c r="I45" s="80"/>
      <c r="J45" s="77">
        <f t="shared" si="13"/>
        <v>0</v>
      </c>
      <c r="K45" s="78"/>
      <c r="L4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6" spans="1:12" s="7" customFormat="1" x14ac:dyDescent="0.25">
      <c r="A46" s="103" t="str">
        <f t="shared" si="11"/>
        <v>3.5</v>
      </c>
      <c r="B46" s="425" t="s">
        <v>36</v>
      </c>
      <c r="C46" s="426"/>
      <c r="D46" s="266"/>
      <c r="E46" s="221"/>
      <c r="F46" s="265">
        <f t="shared" si="12"/>
        <v>0</v>
      </c>
      <c r="G46" s="222"/>
      <c r="H46" s="79"/>
      <c r="I46" s="80"/>
      <c r="J46" s="77">
        <f t="shared" si="13"/>
        <v>0</v>
      </c>
      <c r="K46" s="78"/>
      <c r="L4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7" spans="1:12" s="7" customFormat="1" x14ac:dyDescent="0.25">
      <c r="A47" s="103" t="str">
        <f t="shared" si="11"/>
        <v>3.6</v>
      </c>
      <c r="B47" s="425" t="s">
        <v>37</v>
      </c>
      <c r="C47" s="426"/>
      <c r="D47" s="266"/>
      <c r="E47" s="221"/>
      <c r="F47" s="265">
        <f t="shared" si="12"/>
        <v>0</v>
      </c>
      <c r="G47" s="222"/>
      <c r="H47" s="79"/>
      <c r="I47" s="80"/>
      <c r="J47" s="77">
        <f t="shared" si="13"/>
        <v>0</v>
      </c>
      <c r="K47" s="78"/>
      <c r="L4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8" spans="1:12" s="7" customFormat="1" x14ac:dyDescent="0.25">
      <c r="A48" s="103" t="str">
        <f t="shared" si="11"/>
        <v>3.7</v>
      </c>
      <c r="B48" s="129"/>
      <c r="C48" s="130"/>
      <c r="D48" s="266"/>
      <c r="E48" s="221"/>
      <c r="F48" s="265">
        <f>SUM(D48:E48)</f>
        <v>0</v>
      </c>
      <c r="G48" s="222"/>
      <c r="H48" s="79"/>
      <c r="I48" s="80"/>
      <c r="J48" s="77">
        <f>SUM(H48:I48)</f>
        <v>0</v>
      </c>
      <c r="K48" s="78"/>
      <c r="L4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49" spans="1:12" s="7" customFormat="1" x14ac:dyDescent="0.25">
      <c r="A49" s="103" t="str">
        <f t="shared" si="11"/>
        <v>3.8</v>
      </c>
      <c r="B49" s="129"/>
      <c r="C49" s="130"/>
      <c r="D49" s="266"/>
      <c r="E49" s="221"/>
      <c r="F49" s="265">
        <f>SUM(D49:E49)</f>
        <v>0</v>
      </c>
      <c r="G49" s="222"/>
      <c r="H49" s="79"/>
      <c r="I49" s="80"/>
      <c r="J49" s="77">
        <f>SUM(H49:I49)</f>
        <v>0</v>
      </c>
      <c r="K49" s="78"/>
      <c r="L4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0" spans="1:12" s="7" customFormat="1" x14ac:dyDescent="0.25">
      <c r="A50" s="103" t="str">
        <f t="shared" si="11"/>
        <v>3.9</v>
      </c>
      <c r="B50" s="129"/>
      <c r="C50" s="130"/>
      <c r="D50" s="266"/>
      <c r="E50" s="221"/>
      <c r="F50" s="265">
        <f>SUM(D50:E50)</f>
        <v>0</v>
      </c>
      <c r="G50" s="222"/>
      <c r="H50" s="79"/>
      <c r="I50" s="80"/>
      <c r="J50" s="77">
        <f>SUM(H50:I50)</f>
        <v>0</v>
      </c>
      <c r="K50" s="78"/>
      <c r="L5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1" spans="1:12" s="7" customFormat="1" x14ac:dyDescent="0.25">
      <c r="A51" s="103" t="str">
        <f t="shared" si="11"/>
        <v>3.10</v>
      </c>
      <c r="B51" s="419"/>
      <c r="C51" s="420"/>
      <c r="D51" s="267"/>
      <c r="E51" s="268"/>
      <c r="F51" s="269">
        <f t="shared" si="12"/>
        <v>0</v>
      </c>
      <c r="G51" s="270"/>
      <c r="H51" s="85"/>
      <c r="I51" s="86"/>
      <c r="J51" s="83">
        <f t="shared" ref="J51" si="14">SUM(H51:I51)</f>
        <v>0</v>
      </c>
      <c r="K51" s="84"/>
      <c r="L5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2" spans="1:12" s="7" customFormat="1" x14ac:dyDescent="0.25">
      <c r="A52" s="135" t="s">
        <v>38</v>
      </c>
      <c r="B52" s="421" t="s">
        <v>40</v>
      </c>
      <c r="C52" s="422"/>
      <c r="D52" s="137">
        <f t="shared" ref="D52:K52" si="15">SUM(D53:D56)</f>
        <v>0</v>
      </c>
      <c r="E52" s="136">
        <f t="shared" si="15"/>
        <v>0</v>
      </c>
      <c r="F52" s="136">
        <f t="shared" si="15"/>
        <v>0</v>
      </c>
      <c r="G52" s="138">
        <f t="shared" si="15"/>
        <v>0</v>
      </c>
      <c r="H52" s="137">
        <f t="shared" si="15"/>
        <v>0</v>
      </c>
      <c r="I52" s="136">
        <f t="shared" si="15"/>
        <v>0</v>
      </c>
      <c r="J52" s="136">
        <f t="shared" si="15"/>
        <v>0</v>
      </c>
      <c r="K52" s="138">
        <f t="shared" si="15"/>
        <v>0</v>
      </c>
      <c r="L5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3" spans="1:12" s="7" customFormat="1" x14ac:dyDescent="0.25">
      <c r="A53" s="103" t="str">
        <f>$A$52&amp;(ROW()-ROW(A$52))</f>
        <v>4.1</v>
      </c>
      <c r="B53" s="423" t="s">
        <v>41</v>
      </c>
      <c r="C53" s="424"/>
      <c r="D53" s="264"/>
      <c r="E53" s="265"/>
      <c r="F53" s="265">
        <f>SUM(D53:E53)</f>
        <v>0</v>
      </c>
      <c r="G53" s="222"/>
      <c r="H53" s="76"/>
      <c r="I53" s="77"/>
      <c r="J53" s="77">
        <f>SUM(H53:I53)</f>
        <v>0</v>
      </c>
      <c r="K53" s="78"/>
      <c r="L5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4" spans="1:12" s="7" customFormat="1" x14ac:dyDescent="0.25">
      <c r="A54" s="103" t="str">
        <f t="shared" ref="A54:A56" si="16">"4."&amp;(ROW()-ROW(A$52))</f>
        <v>4.2</v>
      </c>
      <c r="B54" s="425" t="s">
        <v>42</v>
      </c>
      <c r="C54" s="426"/>
      <c r="D54" s="266"/>
      <c r="E54" s="221"/>
      <c r="F54" s="221">
        <f>SUM(D54:E54)</f>
        <v>0</v>
      </c>
      <c r="G54" s="271"/>
      <c r="H54" s="79"/>
      <c r="I54" s="80"/>
      <c r="J54" s="80">
        <f>SUM(H54:I54)</f>
        <v>0</v>
      </c>
      <c r="K54" s="81"/>
      <c r="L5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5" spans="1:12" s="7" customFormat="1" x14ac:dyDescent="0.25">
      <c r="A55" s="103" t="str">
        <f t="shared" si="16"/>
        <v>4.3</v>
      </c>
      <c r="B55" s="425" t="s">
        <v>205</v>
      </c>
      <c r="C55" s="426"/>
      <c r="D55" s="266"/>
      <c r="E55" s="221"/>
      <c r="F55" s="221">
        <f>SUM(D55:E55)</f>
        <v>0</v>
      </c>
      <c r="G55" s="271"/>
      <c r="H55" s="79"/>
      <c r="I55" s="80"/>
      <c r="J55" s="80">
        <f>SUM(H55:I55)</f>
        <v>0</v>
      </c>
      <c r="K55" s="81"/>
      <c r="L5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6" spans="1:12" s="7" customFormat="1" x14ac:dyDescent="0.25">
      <c r="A56" s="103" t="str">
        <f t="shared" si="16"/>
        <v>4.4</v>
      </c>
      <c r="B56" s="419"/>
      <c r="C56" s="420"/>
      <c r="D56" s="267"/>
      <c r="E56" s="268"/>
      <c r="F56" s="268">
        <f>SUM(D56:E56)</f>
        <v>0</v>
      </c>
      <c r="G56" s="272"/>
      <c r="H56" s="85"/>
      <c r="I56" s="86"/>
      <c r="J56" s="86">
        <f>SUM(H56:I56)</f>
        <v>0</v>
      </c>
      <c r="K56" s="100"/>
      <c r="L5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7" spans="1:12" s="7" customFormat="1" ht="15" customHeight="1" x14ac:dyDescent="0.25">
      <c r="A57" s="135" t="s">
        <v>39</v>
      </c>
      <c r="B57" s="421" t="s">
        <v>44</v>
      </c>
      <c r="C57" s="422"/>
      <c r="D57" s="137">
        <f t="shared" ref="D57:K57" si="17">SUM(D58:D65)</f>
        <v>0</v>
      </c>
      <c r="E57" s="136">
        <f t="shared" si="17"/>
        <v>0</v>
      </c>
      <c r="F57" s="136">
        <f t="shared" si="17"/>
        <v>0</v>
      </c>
      <c r="G57" s="138">
        <f t="shared" si="17"/>
        <v>0</v>
      </c>
      <c r="H57" s="137">
        <f t="shared" si="17"/>
        <v>0</v>
      </c>
      <c r="I57" s="136">
        <f t="shared" si="17"/>
        <v>0</v>
      </c>
      <c r="J57" s="136">
        <f t="shared" si="17"/>
        <v>0</v>
      </c>
      <c r="K57" s="138">
        <f t="shared" si="17"/>
        <v>0</v>
      </c>
      <c r="L5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8" spans="1:12" s="7" customFormat="1" x14ac:dyDescent="0.25">
      <c r="A58" s="103" t="str">
        <f>$A$57&amp;(ROW()-ROW($A$57))</f>
        <v>5.1</v>
      </c>
      <c r="B58" s="423" t="s">
        <v>45</v>
      </c>
      <c r="C58" s="424"/>
      <c r="D58" s="264"/>
      <c r="E58" s="265"/>
      <c r="F58" s="265">
        <f t="shared" ref="F58:F65" si="18">SUM(D58:E58)</f>
        <v>0</v>
      </c>
      <c r="G58" s="222"/>
      <c r="H58" s="76"/>
      <c r="I58" s="77"/>
      <c r="J58" s="77">
        <f t="shared" ref="J58:J65" si="19">SUM(H58:I58)</f>
        <v>0</v>
      </c>
      <c r="K58" s="78"/>
      <c r="L5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59" spans="1:12" s="7" customFormat="1" x14ac:dyDescent="0.25">
      <c r="A59" s="103" t="str">
        <f t="shared" ref="A59:A65" si="20">$A$57&amp;(ROW()-ROW($A$57))</f>
        <v>5.2</v>
      </c>
      <c r="B59" s="425" t="s">
        <v>46</v>
      </c>
      <c r="C59" s="426"/>
      <c r="D59" s="266"/>
      <c r="E59" s="221"/>
      <c r="F59" s="265">
        <f t="shared" si="18"/>
        <v>0</v>
      </c>
      <c r="G59" s="222"/>
      <c r="H59" s="79"/>
      <c r="I59" s="80"/>
      <c r="J59" s="77">
        <f t="shared" si="19"/>
        <v>0</v>
      </c>
      <c r="K59" s="78"/>
      <c r="L5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0" spans="1:12" s="7" customFormat="1" ht="15" customHeight="1" x14ac:dyDescent="0.25">
      <c r="A60" s="103" t="str">
        <f t="shared" si="20"/>
        <v>5.3</v>
      </c>
      <c r="B60" s="425" t="s">
        <v>47</v>
      </c>
      <c r="C60" s="426"/>
      <c r="D60" s="266"/>
      <c r="E60" s="221"/>
      <c r="F60" s="265">
        <f t="shared" si="18"/>
        <v>0</v>
      </c>
      <c r="G60" s="222"/>
      <c r="H60" s="79"/>
      <c r="I60" s="80"/>
      <c r="J60" s="77">
        <f t="shared" si="19"/>
        <v>0</v>
      </c>
      <c r="K60" s="78"/>
      <c r="L6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1" spans="1:12" s="7" customFormat="1" x14ac:dyDescent="0.25">
      <c r="A61" s="103" t="str">
        <f t="shared" si="20"/>
        <v>5.4</v>
      </c>
      <c r="B61" s="425" t="s">
        <v>48</v>
      </c>
      <c r="C61" s="426"/>
      <c r="D61" s="266"/>
      <c r="E61" s="221"/>
      <c r="F61" s="265">
        <f t="shared" si="18"/>
        <v>0</v>
      </c>
      <c r="G61" s="222"/>
      <c r="H61" s="79"/>
      <c r="I61" s="80"/>
      <c r="J61" s="77">
        <f t="shared" si="19"/>
        <v>0</v>
      </c>
      <c r="K61" s="78"/>
      <c r="L6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2" spans="1:12" s="7" customFormat="1" x14ac:dyDescent="0.25">
      <c r="A62" s="103" t="str">
        <f t="shared" si="20"/>
        <v>5.5</v>
      </c>
      <c r="B62" s="425" t="s">
        <v>37</v>
      </c>
      <c r="C62" s="426"/>
      <c r="D62" s="266"/>
      <c r="E62" s="221"/>
      <c r="F62" s="265">
        <f t="shared" si="18"/>
        <v>0</v>
      </c>
      <c r="G62" s="222"/>
      <c r="H62" s="79"/>
      <c r="I62" s="80"/>
      <c r="J62" s="77">
        <f t="shared" si="19"/>
        <v>0</v>
      </c>
      <c r="K62" s="78"/>
      <c r="L6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3" spans="1:12" s="7" customFormat="1" x14ac:dyDescent="0.25">
      <c r="A63" s="103" t="str">
        <f t="shared" si="20"/>
        <v>5.6</v>
      </c>
      <c r="B63" s="453"/>
      <c r="C63" s="454"/>
      <c r="D63" s="266"/>
      <c r="E63" s="221"/>
      <c r="F63" s="265">
        <f t="shared" si="18"/>
        <v>0</v>
      </c>
      <c r="G63" s="222"/>
      <c r="H63" s="79"/>
      <c r="I63" s="80"/>
      <c r="J63" s="77">
        <f t="shared" si="19"/>
        <v>0</v>
      </c>
      <c r="K63" s="78"/>
      <c r="L6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4" spans="1:12" s="7" customFormat="1" x14ac:dyDescent="0.25">
      <c r="A64" s="103" t="str">
        <f>$A$57&amp;(ROW()-ROW($A$57))</f>
        <v>5.7</v>
      </c>
      <c r="B64" s="425"/>
      <c r="C64" s="426"/>
      <c r="D64" s="266"/>
      <c r="E64" s="221"/>
      <c r="F64" s="265">
        <f t="shared" si="18"/>
        <v>0</v>
      </c>
      <c r="G64" s="222"/>
      <c r="H64" s="79"/>
      <c r="I64" s="80"/>
      <c r="J64" s="77">
        <f t="shared" si="19"/>
        <v>0</v>
      </c>
      <c r="K64" s="78"/>
      <c r="L6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5" spans="1:12" s="7" customFormat="1" x14ac:dyDescent="0.25">
      <c r="A65" s="103" t="str">
        <f t="shared" si="20"/>
        <v>5.8</v>
      </c>
      <c r="B65" s="419"/>
      <c r="C65" s="420"/>
      <c r="D65" s="267"/>
      <c r="E65" s="268"/>
      <c r="F65" s="269">
        <f t="shared" si="18"/>
        <v>0</v>
      </c>
      <c r="G65" s="270"/>
      <c r="H65" s="85"/>
      <c r="I65" s="86"/>
      <c r="J65" s="83">
        <f t="shared" si="19"/>
        <v>0</v>
      </c>
      <c r="K65" s="84"/>
      <c r="L6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6" spans="1:12" s="7" customFormat="1" x14ac:dyDescent="0.25">
      <c r="A66" s="135" t="s">
        <v>43</v>
      </c>
      <c r="B66" s="463" t="s">
        <v>49</v>
      </c>
      <c r="C66" s="464"/>
      <c r="D66" s="137">
        <f t="shared" ref="D66:K66" si="21">SUM(D67:D74)</f>
        <v>0</v>
      </c>
      <c r="E66" s="136">
        <f t="shared" si="21"/>
        <v>0</v>
      </c>
      <c r="F66" s="136">
        <f t="shared" si="21"/>
        <v>0</v>
      </c>
      <c r="G66" s="138">
        <f t="shared" si="21"/>
        <v>0</v>
      </c>
      <c r="H66" s="137">
        <f t="shared" si="21"/>
        <v>0</v>
      </c>
      <c r="I66" s="136">
        <f t="shared" si="21"/>
        <v>0</v>
      </c>
      <c r="J66" s="136">
        <f t="shared" si="21"/>
        <v>0</v>
      </c>
      <c r="K66" s="138">
        <f t="shared" si="21"/>
        <v>0</v>
      </c>
      <c r="L6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7" spans="1:12" s="7" customFormat="1" ht="15" customHeight="1" x14ac:dyDescent="0.25">
      <c r="A67" s="103" t="str">
        <f>$A$66&amp;(ROW()-ROW($A$66))</f>
        <v>6.1</v>
      </c>
      <c r="B67" s="455" t="s">
        <v>50</v>
      </c>
      <c r="C67" s="456"/>
      <c r="D67" s="264"/>
      <c r="E67" s="265"/>
      <c r="F67" s="265">
        <f t="shared" ref="F67:F74" si="22">SUM(D67:E67)</f>
        <v>0</v>
      </c>
      <c r="G67" s="222"/>
      <c r="H67" s="76"/>
      <c r="I67" s="77"/>
      <c r="J67" s="77">
        <f t="shared" ref="J67:J74" si="23">SUM(H67:I67)</f>
        <v>0</v>
      </c>
      <c r="K67" s="78"/>
      <c r="L6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8" spans="1:12" s="7" customFormat="1" ht="15" customHeight="1" x14ac:dyDescent="0.25">
      <c r="A68" s="103" t="str">
        <f t="shared" ref="A68:A74" si="24">$A$66&amp;(ROW()-ROW($A$66))</f>
        <v>6.2</v>
      </c>
      <c r="B68" s="457" t="s">
        <v>51</v>
      </c>
      <c r="C68" s="458"/>
      <c r="D68" s="264"/>
      <c r="E68" s="265"/>
      <c r="F68" s="265">
        <f t="shared" si="22"/>
        <v>0</v>
      </c>
      <c r="G68" s="222"/>
      <c r="H68" s="76"/>
      <c r="I68" s="77"/>
      <c r="J68" s="77">
        <f t="shared" si="23"/>
        <v>0</v>
      </c>
      <c r="K68" s="78"/>
      <c r="L6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69" spans="1:12" s="7" customFormat="1" x14ac:dyDescent="0.25">
      <c r="A69" s="103" t="str">
        <f t="shared" si="24"/>
        <v>6.3</v>
      </c>
      <c r="B69" s="457" t="s">
        <v>52</v>
      </c>
      <c r="C69" s="458"/>
      <c r="D69" s="266"/>
      <c r="E69" s="221"/>
      <c r="F69" s="265">
        <f t="shared" si="22"/>
        <v>0</v>
      </c>
      <c r="G69" s="222"/>
      <c r="H69" s="79"/>
      <c r="I69" s="80"/>
      <c r="J69" s="77">
        <f t="shared" si="23"/>
        <v>0</v>
      </c>
      <c r="K69" s="78"/>
      <c r="L6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0" spans="1:12" s="7" customFormat="1" x14ac:dyDescent="0.25">
      <c r="A70" s="103" t="str">
        <f t="shared" si="24"/>
        <v>6.4</v>
      </c>
      <c r="B70" s="430" t="s">
        <v>53</v>
      </c>
      <c r="C70" s="431"/>
      <c r="D70" s="266"/>
      <c r="E70" s="221"/>
      <c r="F70" s="265">
        <f t="shared" si="22"/>
        <v>0</v>
      </c>
      <c r="G70" s="222"/>
      <c r="H70" s="79"/>
      <c r="I70" s="80"/>
      <c r="J70" s="77">
        <f t="shared" si="23"/>
        <v>0</v>
      </c>
      <c r="K70" s="78"/>
      <c r="L7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1" spans="1:12" s="7" customFormat="1" x14ac:dyDescent="0.25">
      <c r="A71" s="103" t="str">
        <f t="shared" si="24"/>
        <v>6.5</v>
      </c>
      <c r="B71" s="430" t="s">
        <v>195</v>
      </c>
      <c r="C71" s="431"/>
      <c r="D71" s="266"/>
      <c r="E71" s="221"/>
      <c r="F71" s="265">
        <f t="shared" si="22"/>
        <v>0</v>
      </c>
      <c r="G71" s="222"/>
      <c r="H71" s="79"/>
      <c r="I71" s="80"/>
      <c r="J71" s="77">
        <f t="shared" si="23"/>
        <v>0</v>
      </c>
      <c r="K71" s="78"/>
      <c r="L7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2" spans="1:12" s="7" customFormat="1" x14ac:dyDescent="0.25">
      <c r="A72" s="103" t="str">
        <f t="shared" si="24"/>
        <v>6.6</v>
      </c>
      <c r="B72" s="457" t="s">
        <v>37</v>
      </c>
      <c r="C72" s="458"/>
      <c r="D72" s="266"/>
      <c r="E72" s="221"/>
      <c r="F72" s="265">
        <f t="shared" si="22"/>
        <v>0</v>
      </c>
      <c r="G72" s="222"/>
      <c r="H72" s="79"/>
      <c r="I72" s="80"/>
      <c r="J72" s="77">
        <f t="shared" si="23"/>
        <v>0</v>
      </c>
      <c r="K72" s="78"/>
      <c r="L72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3" spans="1:12" s="7" customFormat="1" x14ac:dyDescent="0.25">
      <c r="A73" s="103" t="str">
        <f t="shared" si="24"/>
        <v>6.7</v>
      </c>
      <c r="B73" s="457"/>
      <c r="C73" s="458"/>
      <c r="D73" s="266"/>
      <c r="E73" s="221"/>
      <c r="F73" s="265">
        <f t="shared" si="22"/>
        <v>0</v>
      </c>
      <c r="G73" s="222"/>
      <c r="H73" s="79"/>
      <c r="I73" s="80"/>
      <c r="J73" s="77">
        <f t="shared" si="23"/>
        <v>0</v>
      </c>
      <c r="K73" s="78"/>
      <c r="L73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4" spans="1:12" s="7" customFormat="1" x14ac:dyDescent="0.25">
      <c r="A74" s="103" t="str">
        <f t="shared" si="24"/>
        <v>6.8</v>
      </c>
      <c r="B74" s="127"/>
      <c r="C74" s="128"/>
      <c r="D74" s="266"/>
      <c r="E74" s="221"/>
      <c r="F74" s="265">
        <f t="shared" si="22"/>
        <v>0</v>
      </c>
      <c r="G74" s="222"/>
      <c r="H74" s="79"/>
      <c r="I74" s="80"/>
      <c r="J74" s="77">
        <f t="shared" si="23"/>
        <v>0</v>
      </c>
      <c r="K74" s="78"/>
      <c r="L74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5" spans="1:12" s="7" customFormat="1" x14ac:dyDescent="0.25">
      <c r="A75" s="190" t="s">
        <v>59</v>
      </c>
      <c r="B75" s="470" t="s">
        <v>54</v>
      </c>
      <c r="C75" s="414"/>
      <c r="D75" s="191">
        <f t="shared" ref="D75:K75" si="25">SUM(D76:D81)</f>
        <v>0</v>
      </c>
      <c r="E75" s="192">
        <f t="shared" si="25"/>
        <v>0</v>
      </c>
      <c r="F75" s="192">
        <f t="shared" si="25"/>
        <v>0</v>
      </c>
      <c r="G75" s="193">
        <f t="shared" si="25"/>
        <v>0</v>
      </c>
      <c r="H75" s="191">
        <f t="shared" si="25"/>
        <v>0</v>
      </c>
      <c r="I75" s="192">
        <f t="shared" si="25"/>
        <v>0</v>
      </c>
      <c r="J75" s="192">
        <f t="shared" si="25"/>
        <v>0</v>
      </c>
      <c r="K75" s="193">
        <f t="shared" si="25"/>
        <v>0</v>
      </c>
      <c r="L75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6" spans="1:12" s="7" customFormat="1" x14ac:dyDescent="0.25">
      <c r="A76" s="103" t="str">
        <f>"7."&amp;(ROW()-ROW($A$75))</f>
        <v>7.1</v>
      </c>
      <c r="B76" s="455" t="s">
        <v>55</v>
      </c>
      <c r="C76" s="456"/>
      <c r="D76" s="264"/>
      <c r="E76" s="265"/>
      <c r="F76" s="265">
        <f t="shared" ref="F76:F88" si="26">SUM(D76:E76)</f>
        <v>0</v>
      </c>
      <c r="G76" s="222"/>
      <c r="H76" s="76"/>
      <c r="I76" s="77"/>
      <c r="J76" s="77">
        <f t="shared" ref="J76:J88" si="27">SUM(H76:I76)</f>
        <v>0</v>
      </c>
      <c r="K76" s="78"/>
      <c r="L76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7" spans="1:12" s="7" customFormat="1" x14ac:dyDescent="0.25">
      <c r="A77" s="103" t="str">
        <f t="shared" ref="A77:A85" si="28">"7."&amp;(ROW()-ROW($A$75))</f>
        <v>7.2</v>
      </c>
      <c r="B77" s="457" t="s">
        <v>56</v>
      </c>
      <c r="C77" s="458"/>
      <c r="D77" s="266"/>
      <c r="E77" s="221"/>
      <c r="F77" s="265">
        <f t="shared" si="26"/>
        <v>0</v>
      </c>
      <c r="G77" s="222"/>
      <c r="H77" s="79"/>
      <c r="I77" s="80"/>
      <c r="J77" s="77">
        <f t="shared" si="27"/>
        <v>0</v>
      </c>
      <c r="K77" s="78"/>
      <c r="L77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8" spans="1:12" s="7" customFormat="1" x14ac:dyDescent="0.25">
      <c r="A78" s="103" t="str">
        <f t="shared" si="28"/>
        <v>7.3</v>
      </c>
      <c r="B78" s="457" t="s">
        <v>57</v>
      </c>
      <c r="C78" s="458"/>
      <c r="D78" s="266"/>
      <c r="E78" s="221"/>
      <c r="F78" s="265">
        <f t="shared" si="26"/>
        <v>0</v>
      </c>
      <c r="G78" s="222"/>
      <c r="H78" s="79"/>
      <c r="I78" s="80"/>
      <c r="J78" s="77">
        <f t="shared" si="27"/>
        <v>0</v>
      </c>
      <c r="K78" s="78"/>
      <c r="L78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79" spans="1:12" s="7" customFormat="1" x14ac:dyDescent="0.25">
      <c r="A79" s="103" t="str">
        <f t="shared" si="28"/>
        <v>7.4</v>
      </c>
      <c r="B79" s="457" t="s">
        <v>58</v>
      </c>
      <c r="C79" s="458"/>
      <c r="D79" s="266"/>
      <c r="E79" s="221"/>
      <c r="F79" s="265">
        <f t="shared" si="26"/>
        <v>0</v>
      </c>
      <c r="G79" s="222"/>
      <c r="H79" s="79"/>
      <c r="I79" s="80"/>
      <c r="J79" s="77">
        <f t="shared" si="27"/>
        <v>0</v>
      </c>
      <c r="K79" s="78"/>
      <c r="L79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0" spans="1:12" s="7" customFormat="1" ht="15" customHeight="1" x14ac:dyDescent="0.25">
      <c r="A80" s="103" t="str">
        <f t="shared" si="28"/>
        <v>7.5</v>
      </c>
      <c r="B80" s="457" t="s">
        <v>37</v>
      </c>
      <c r="C80" s="458"/>
      <c r="D80" s="266"/>
      <c r="E80" s="221"/>
      <c r="F80" s="265">
        <f t="shared" si="26"/>
        <v>0</v>
      </c>
      <c r="G80" s="222"/>
      <c r="H80" s="79"/>
      <c r="I80" s="80"/>
      <c r="J80" s="77">
        <f t="shared" si="27"/>
        <v>0</v>
      </c>
      <c r="K80" s="78"/>
      <c r="L80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1" spans="1:12" s="7" customFormat="1" x14ac:dyDescent="0.25">
      <c r="A81" s="103" t="str">
        <f t="shared" si="28"/>
        <v>7.6</v>
      </c>
      <c r="B81" s="468"/>
      <c r="C81" s="469"/>
      <c r="D81" s="267"/>
      <c r="E81" s="268"/>
      <c r="F81" s="265">
        <f t="shared" si="26"/>
        <v>0</v>
      </c>
      <c r="G81" s="222"/>
      <c r="H81" s="79"/>
      <c r="I81" s="80"/>
      <c r="J81" s="77">
        <f t="shared" si="27"/>
        <v>0</v>
      </c>
      <c r="K81" s="84"/>
      <c r="L81" s="111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2" spans="1:12" s="7" customFormat="1" x14ac:dyDescent="0.25">
      <c r="A82" s="103" t="str">
        <f t="shared" si="28"/>
        <v>7.7</v>
      </c>
      <c r="B82" s="415"/>
      <c r="C82" s="416"/>
      <c r="D82" s="266"/>
      <c r="E82" s="221"/>
      <c r="F82" s="265">
        <f t="shared" si="26"/>
        <v>0</v>
      </c>
      <c r="G82" s="271"/>
      <c r="H82" s="79"/>
      <c r="I82" s="83"/>
      <c r="J82" s="77">
        <f t="shared" si="27"/>
        <v>0</v>
      </c>
      <c r="K82" s="258"/>
      <c r="L82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3" spans="1:12" s="7" customFormat="1" ht="15" x14ac:dyDescent="0.25">
      <c r="A83" s="256" t="str">
        <f t="shared" si="28"/>
        <v>7.8</v>
      </c>
      <c r="B83" s="411"/>
      <c r="C83" s="412"/>
      <c r="D83" s="266"/>
      <c r="E83" s="221"/>
      <c r="F83" s="265">
        <f t="shared" si="26"/>
        <v>0</v>
      </c>
      <c r="G83" s="265"/>
      <c r="H83" s="76"/>
      <c r="I83" s="80"/>
      <c r="J83" s="77">
        <f t="shared" si="27"/>
        <v>0</v>
      </c>
      <c r="K83" s="257"/>
      <c r="L83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4" spans="1:12" s="7" customFormat="1" ht="15" x14ac:dyDescent="0.25">
      <c r="A84" s="103" t="str">
        <f t="shared" si="28"/>
        <v>7.9</v>
      </c>
      <c r="B84" s="417"/>
      <c r="C84" s="418"/>
      <c r="D84" s="266"/>
      <c r="E84" s="221"/>
      <c r="F84" s="265">
        <f t="shared" si="26"/>
        <v>0</v>
      </c>
      <c r="G84" s="221"/>
      <c r="H84" s="79"/>
      <c r="I84" s="80"/>
      <c r="J84" s="77">
        <f t="shared" si="27"/>
        <v>0</v>
      </c>
      <c r="K84" s="82"/>
      <c r="L84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5" spans="1:12" s="7" customFormat="1" ht="15" x14ac:dyDescent="0.25">
      <c r="A85" s="103" t="str">
        <f t="shared" si="28"/>
        <v>7.10</v>
      </c>
      <c r="B85" s="417"/>
      <c r="C85" s="418"/>
      <c r="D85" s="266"/>
      <c r="E85" s="221"/>
      <c r="F85" s="265">
        <f t="shared" si="26"/>
        <v>0</v>
      </c>
      <c r="G85" s="221"/>
      <c r="H85" s="79"/>
      <c r="I85" s="80"/>
      <c r="J85" s="77">
        <f t="shared" si="27"/>
        <v>0</v>
      </c>
      <c r="K85" s="82"/>
      <c r="L85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6" spans="1:12" s="7" customFormat="1" ht="15" x14ac:dyDescent="0.25">
      <c r="A86" s="103" t="str">
        <f>"7."&amp;(ROW()-ROW($A$75))</f>
        <v>7.11</v>
      </c>
      <c r="B86" s="417"/>
      <c r="C86" s="418"/>
      <c r="D86" s="267"/>
      <c r="E86" s="268"/>
      <c r="F86" s="265">
        <f t="shared" si="26"/>
        <v>0</v>
      </c>
      <c r="G86" s="221"/>
      <c r="H86" s="79"/>
      <c r="I86" s="80"/>
      <c r="J86" s="77">
        <f t="shared" si="27"/>
        <v>0</v>
      </c>
      <c r="K86" s="255"/>
      <c r="L86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7" spans="1:12" s="7" customFormat="1" ht="15" x14ac:dyDescent="0.25">
      <c r="A87" s="103" t="str">
        <f>"7."&amp;(ROW()-ROW($A$75))</f>
        <v>7.12</v>
      </c>
      <c r="B87" s="417"/>
      <c r="C87" s="418"/>
      <c r="D87" s="266"/>
      <c r="E87" s="221"/>
      <c r="F87" s="265">
        <f t="shared" si="26"/>
        <v>0</v>
      </c>
      <c r="G87" s="265"/>
      <c r="H87" s="76"/>
      <c r="I87" s="77"/>
      <c r="J87" s="77">
        <f t="shared" si="27"/>
        <v>0</v>
      </c>
      <c r="K87" s="82"/>
      <c r="L87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8" spans="1:12" s="7" customFormat="1" ht="15" x14ac:dyDescent="0.25">
      <c r="A88" s="103" t="str">
        <f t="shared" ref="A88" si="29">"7."&amp;(ROW()-ROW($A$75))</f>
        <v>7.13</v>
      </c>
      <c r="B88" s="466"/>
      <c r="C88" s="467"/>
      <c r="D88" s="267"/>
      <c r="E88" s="268"/>
      <c r="F88" s="269">
        <f t="shared" si="26"/>
        <v>0</v>
      </c>
      <c r="G88" s="268"/>
      <c r="H88" s="85"/>
      <c r="I88" s="83"/>
      <c r="J88" s="77">
        <f t="shared" si="27"/>
        <v>0</v>
      </c>
      <c r="K88" s="255"/>
      <c r="L88" s="254" t="str">
        <f>_xlfn.IFS(Naklady[[#This Row],[Z toho čerpáno z dotace 2023]]&gt;Naklady[[#This Row],[Celkem 2023]],"Chyba - částka hrazená z dotace je vyšší než částka celkem.",Naklady[[#This Row],[Z toho čerpáno z dotace 2023]]&gt;Naklady[[#This Row],[Celkem 2023]]-Naklady[[#This Row],[DPH 2023]],"DPH je neuznatelným nákladem, který nelze hradit z dotace.",Naklady[[#This Row],[Z toho čerpáno z dotace 2024]]&gt;Naklady[[#This Row],[Celkem 2024]],"Chyba - částka hrazená z dotace je vyšší než částka celkem.",Naklady[[#This Row],[Z toho čerpáno z dotace 2024]]&gt;Naklady[[#This Row],[Celkem 2024]]-Naklady[[#This Row],[DPH 2024]],"DPH je neuznatelným nákladem, který nelze hradit z dotace.",TRUE," ")</f>
        <v xml:space="preserve"> </v>
      </c>
    </row>
    <row r="89" spans="1:12" s="7" customFormat="1" ht="15" x14ac:dyDescent="0.25">
      <c r="A89" s="194" t="s">
        <v>211</v>
      </c>
      <c r="B89" s="413" t="s">
        <v>62</v>
      </c>
      <c r="C89" s="414"/>
      <c r="D89" s="191">
        <f>SUM(D90:D96)</f>
        <v>0</v>
      </c>
      <c r="E89" s="192">
        <f>SUM(E90:E96)</f>
        <v>0</v>
      </c>
      <c r="F89" s="192">
        <f>SUM(F90:F96)</f>
        <v>0</v>
      </c>
      <c r="G89" s="192"/>
      <c r="H89" s="191">
        <f>SUM(H90:H96)</f>
        <v>0</v>
      </c>
      <c r="I89" s="192">
        <f>SUM(I90:I96)</f>
        <v>0</v>
      </c>
      <c r="J89" s="192">
        <f>SUM(J90:J96)</f>
        <v>0</v>
      </c>
      <c r="K89" s="192"/>
      <c r="L89" s="114"/>
    </row>
    <row r="90" spans="1:12" s="7" customFormat="1" ht="15" x14ac:dyDescent="0.25">
      <c r="A90" s="103" t="str">
        <f>"9."&amp;(ROW()-ROW($A$89))</f>
        <v>9.1</v>
      </c>
      <c r="B90" s="252" t="s">
        <v>63</v>
      </c>
      <c r="C90" s="253"/>
      <c r="D90" s="264"/>
      <c r="E90" s="265"/>
      <c r="F90" s="265">
        <f t="shared" ref="F90:F96" si="30">SUM(D90:E90)</f>
        <v>0</v>
      </c>
      <c r="G90" s="222"/>
      <c r="H90" s="76"/>
      <c r="I90" s="77"/>
      <c r="J90" s="77">
        <f t="shared" ref="J90:J96" si="31">SUM(H90:I90)</f>
        <v>0</v>
      </c>
      <c r="K90" s="78"/>
      <c r="L90" s="114"/>
    </row>
    <row r="91" spans="1:12" s="7" customFormat="1" ht="15" x14ac:dyDescent="0.25">
      <c r="A91" s="103" t="str">
        <f t="shared" ref="A91:A96" si="32">"9."&amp;(ROW()-ROW($A$89))</f>
        <v>9.2</v>
      </c>
      <c r="B91" s="252" t="s">
        <v>64</v>
      </c>
      <c r="C91" s="253"/>
      <c r="D91" s="266"/>
      <c r="E91" s="221"/>
      <c r="F91" s="265">
        <f t="shared" si="30"/>
        <v>0</v>
      </c>
      <c r="G91" s="222"/>
      <c r="H91" s="79"/>
      <c r="I91" s="80"/>
      <c r="J91" s="77">
        <f t="shared" si="31"/>
        <v>0</v>
      </c>
      <c r="K91" s="78"/>
      <c r="L91" s="115"/>
    </row>
    <row r="92" spans="1:12" s="7" customFormat="1" ht="15" x14ac:dyDescent="0.25">
      <c r="A92" s="103" t="str">
        <f t="shared" si="32"/>
        <v>9.3</v>
      </c>
      <c r="B92" s="252" t="s">
        <v>65</v>
      </c>
      <c r="C92" s="253"/>
      <c r="D92" s="266"/>
      <c r="E92" s="221"/>
      <c r="F92" s="265">
        <f t="shared" si="30"/>
        <v>0</v>
      </c>
      <c r="G92" s="222"/>
      <c r="H92" s="79"/>
      <c r="I92" s="80"/>
      <c r="J92" s="77">
        <f t="shared" si="31"/>
        <v>0</v>
      </c>
      <c r="K92" s="78"/>
      <c r="L92" s="115"/>
    </row>
    <row r="93" spans="1:12" s="7" customFormat="1" ht="15" x14ac:dyDescent="0.25">
      <c r="A93" s="103" t="str">
        <f t="shared" si="32"/>
        <v>9.4</v>
      </c>
      <c r="B93" s="252" t="s">
        <v>66</v>
      </c>
      <c r="C93" s="253"/>
      <c r="D93" s="266"/>
      <c r="E93" s="221"/>
      <c r="F93" s="265">
        <f t="shared" si="30"/>
        <v>0</v>
      </c>
      <c r="G93" s="222"/>
      <c r="H93" s="79"/>
      <c r="I93" s="80"/>
      <c r="J93" s="77">
        <f t="shared" si="31"/>
        <v>0</v>
      </c>
      <c r="K93" s="78"/>
      <c r="L93" s="114"/>
    </row>
    <row r="94" spans="1:12" s="7" customFormat="1" ht="15" x14ac:dyDescent="0.25">
      <c r="A94" s="103" t="str">
        <f t="shared" si="32"/>
        <v>9.5</v>
      </c>
      <c r="B94" s="252" t="s">
        <v>167</v>
      </c>
      <c r="C94" s="253"/>
      <c r="D94" s="267"/>
      <c r="E94" s="268"/>
      <c r="F94" s="265">
        <f t="shared" si="30"/>
        <v>0</v>
      </c>
      <c r="G94" s="271"/>
      <c r="H94" s="85"/>
      <c r="I94" s="86"/>
      <c r="J94" s="77">
        <f t="shared" si="31"/>
        <v>0</v>
      </c>
      <c r="K94" s="81"/>
      <c r="L94" s="115"/>
    </row>
    <row r="95" spans="1:12" s="7" customFormat="1" ht="15" x14ac:dyDescent="0.25">
      <c r="A95" s="103" t="str">
        <f t="shared" si="32"/>
        <v>9.6</v>
      </c>
      <c r="B95" s="407" t="s">
        <v>67</v>
      </c>
      <c r="C95" s="408"/>
      <c r="D95" s="267"/>
      <c r="E95" s="268"/>
      <c r="F95" s="265">
        <f t="shared" si="30"/>
        <v>0</v>
      </c>
      <c r="G95" s="265"/>
      <c r="H95" s="85"/>
      <c r="I95" s="86"/>
      <c r="J95" s="77">
        <f t="shared" si="31"/>
        <v>0</v>
      </c>
      <c r="K95" s="77"/>
      <c r="L95" s="115"/>
    </row>
    <row r="96" spans="1:12" s="7" customFormat="1" ht="15" x14ac:dyDescent="0.25">
      <c r="A96" s="103" t="str">
        <f t="shared" si="32"/>
        <v>9.7</v>
      </c>
      <c r="B96" s="407"/>
      <c r="C96" s="408"/>
      <c r="D96" s="273"/>
      <c r="E96" s="274"/>
      <c r="F96" s="274">
        <f t="shared" si="30"/>
        <v>0</v>
      </c>
      <c r="G96" s="275"/>
      <c r="H96" s="87"/>
      <c r="I96" s="88"/>
      <c r="J96" s="88">
        <f t="shared" si="31"/>
        <v>0</v>
      </c>
      <c r="K96" s="89"/>
      <c r="L96" s="115"/>
    </row>
    <row r="97" spans="1:12" s="1" customFormat="1" ht="15" x14ac:dyDescent="0.25">
      <c r="L97" s="139"/>
    </row>
    <row r="98" spans="1:12" x14ac:dyDescent="0.25">
      <c r="B98" s="140" t="s">
        <v>70</v>
      </c>
      <c r="C98" s="141"/>
      <c r="D98" s="142"/>
      <c r="E98" s="142"/>
      <c r="F98" s="142"/>
      <c r="G98" s="142"/>
      <c r="H98" s="142"/>
      <c r="I98" s="142"/>
      <c r="J98" s="142"/>
    </row>
    <row r="99" spans="1:12" ht="14.25" customHeight="1" x14ac:dyDescent="0.25">
      <c r="B99" s="409" t="s">
        <v>14</v>
      </c>
      <c r="C99" s="410"/>
      <c r="D99" s="410"/>
      <c r="E99" s="410"/>
      <c r="F99" s="410"/>
      <c r="G99" s="410"/>
      <c r="H99" s="410"/>
      <c r="I99" s="410"/>
      <c r="J99" s="410"/>
      <c r="K99" s="410"/>
      <c r="L99" s="143"/>
    </row>
    <row r="100" spans="1:12" ht="39.75" customHeight="1" x14ac:dyDescent="0.25">
      <c r="B100" s="409" t="s">
        <v>208</v>
      </c>
      <c r="C100" s="409"/>
      <c r="D100" s="409"/>
      <c r="E100" s="409"/>
      <c r="F100" s="409"/>
      <c r="G100" s="409"/>
      <c r="H100" s="409"/>
      <c r="I100" s="409"/>
      <c r="J100" s="409"/>
      <c r="K100" s="409"/>
      <c r="L100" s="143"/>
    </row>
    <row r="101" spans="1:12" ht="30.6" customHeight="1" x14ac:dyDescent="0.25">
      <c r="B101" s="406" t="s">
        <v>71</v>
      </c>
      <c r="C101" s="406"/>
      <c r="D101" s="406"/>
      <c r="E101" s="406"/>
      <c r="F101" s="406"/>
      <c r="G101" s="406"/>
      <c r="H101" s="406"/>
      <c r="I101" s="406"/>
      <c r="J101" s="406"/>
      <c r="K101" s="406"/>
      <c r="L101" s="144"/>
    </row>
    <row r="102" spans="1:12" ht="27.6" customHeight="1" x14ac:dyDescent="0.25">
      <c r="B102" s="406" t="s">
        <v>72</v>
      </c>
      <c r="C102" s="406"/>
      <c r="D102" s="406"/>
      <c r="E102" s="406"/>
      <c r="F102" s="406"/>
      <c r="G102" s="406"/>
      <c r="H102" s="406"/>
      <c r="I102" s="406"/>
      <c r="J102" s="406"/>
      <c r="K102" s="406"/>
      <c r="L102" s="144"/>
    </row>
    <row r="103" spans="1:12" ht="89.45" customHeight="1" x14ac:dyDescent="0.25">
      <c r="A103" s="25"/>
      <c r="B103" s="406" t="s">
        <v>214</v>
      </c>
      <c r="C103" s="406"/>
      <c r="D103" s="406"/>
      <c r="E103" s="406"/>
      <c r="F103" s="406"/>
      <c r="G103" s="406"/>
      <c r="H103" s="406"/>
      <c r="I103" s="406"/>
      <c r="J103" s="406"/>
      <c r="K103" s="406"/>
      <c r="L103" s="144"/>
    </row>
    <row r="104" spans="1:12" ht="62.1" customHeight="1" x14ac:dyDescent="0.25">
      <c r="A104" s="25"/>
      <c r="B104" s="406" t="s">
        <v>207</v>
      </c>
      <c r="C104" s="406"/>
      <c r="D104" s="406"/>
      <c r="E104" s="406"/>
      <c r="F104" s="406"/>
      <c r="G104" s="406"/>
      <c r="H104" s="406"/>
      <c r="I104" s="406"/>
      <c r="J104" s="406"/>
      <c r="K104" s="406"/>
      <c r="L104" s="144"/>
    </row>
    <row r="105" spans="1:12" x14ac:dyDescent="0.25">
      <c r="B105" s="465"/>
      <c r="C105" s="465"/>
      <c r="D105" s="465"/>
      <c r="E105" s="465"/>
      <c r="F105" s="465"/>
      <c r="G105" s="465"/>
      <c r="H105" s="465"/>
      <c r="I105" s="465"/>
      <c r="J105" s="465"/>
      <c r="K105" s="465"/>
      <c r="L105" s="116"/>
    </row>
  </sheetData>
  <sheetProtection formatCells="0" formatColumns="0" formatRows="0" insertRows="0" insertHyperlinks="0" deleteColumns="0" deleteRows="0"/>
  <mergeCells count="115">
    <mergeCell ref="B105:K105"/>
    <mergeCell ref="B88:C88"/>
    <mergeCell ref="B84:C84"/>
    <mergeCell ref="B80:C80"/>
    <mergeCell ref="B81:C81"/>
    <mergeCell ref="B72:C72"/>
    <mergeCell ref="B73:C73"/>
    <mergeCell ref="B75:C75"/>
    <mergeCell ref="B76:C76"/>
    <mergeCell ref="B77:C77"/>
    <mergeCell ref="B78:C78"/>
    <mergeCell ref="B79:C79"/>
    <mergeCell ref="B86:C86"/>
    <mergeCell ref="B87:C87"/>
    <mergeCell ref="B95:C95"/>
    <mergeCell ref="D17:G17"/>
    <mergeCell ref="H17:K17"/>
    <mergeCell ref="J7:K7"/>
    <mergeCell ref="H7:I7"/>
    <mergeCell ref="D7:E7"/>
    <mergeCell ref="F7:G7"/>
    <mergeCell ref="D8:E8"/>
    <mergeCell ref="B70:C70"/>
    <mergeCell ref="B60:C60"/>
    <mergeCell ref="B51:C51"/>
    <mergeCell ref="B52:C52"/>
    <mergeCell ref="B53:C53"/>
    <mergeCell ref="B63:C63"/>
    <mergeCell ref="B64:C64"/>
    <mergeCell ref="B67:C67"/>
    <mergeCell ref="B68:C68"/>
    <mergeCell ref="B69:C69"/>
    <mergeCell ref="B61:C61"/>
    <mergeCell ref="B47:C47"/>
    <mergeCell ref="B37:C37"/>
    <mergeCell ref="B38:C38"/>
    <mergeCell ref="B39:C39"/>
    <mergeCell ref="B65:C65"/>
    <mergeCell ref="B66:C66"/>
    <mergeCell ref="B46:C46"/>
    <mergeCell ref="B54:C54"/>
    <mergeCell ref="B55:C55"/>
    <mergeCell ref="B19:C19"/>
    <mergeCell ref="B20:C20"/>
    <mergeCell ref="B21:C21"/>
    <mergeCell ref="B22:C22"/>
    <mergeCell ref="B23:C23"/>
    <mergeCell ref="B36:C36"/>
    <mergeCell ref="B25:C25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1:D1"/>
    <mergeCell ref="B104:K104"/>
    <mergeCell ref="B96:C96"/>
    <mergeCell ref="B99:K99"/>
    <mergeCell ref="B100:K100"/>
    <mergeCell ref="B101:K101"/>
    <mergeCell ref="B102:K102"/>
    <mergeCell ref="B103:K103"/>
    <mergeCell ref="B83:C83"/>
    <mergeCell ref="B89:C89"/>
    <mergeCell ref="B82:C82"/>
    <mergeCell ref="B85:C85"/>
    <mergeCell ref="B56:C56"/>
    <mergeCell ref="B57:C57"/>
    <mergeCell ref="B58:C58"/>
    <mergeCell ref="B59:C59"/>
    <mergeCell ref="B62:C62"/>
    <mergeCell ref="B24:C24"/>
    <mergeCell ref="A18:C18"/>
    <mergeCell ref="B71:C71"/>
    <mergeCell ref="B42:C42"/>
    <mergeCell ref="B43:C43"/>
    <mergeCell ref="B44:C44"/>
    <mergeCell ref="B45:C45"/>
    <mergeCell ref="D3:G3"/>
    <mergeCell ref="H3:K3"/>
    <mergeCell ref="D4:E4"/>
    <mergeCell ref="D5:E5"/>
    <mergeCell ref="F5:G5"/>
    <mergeCell ref="F4:G4"/>
    <mergeCell ref="H4:I4"/>
    <mergeCell ref="J4:K4"/>
    <mergeCell ref="H5:I5"/>
    <mergeCell ref="J5:K5"/>
    <mergeCell ref="D9:E9"/>
    <mergeCell ref="D10:E10"/>
    <mergeCell ref="F8:G8"/>
    <mergeCell ref="F9:G9"/>
    <mergeCell ref="F10:G10"/>
    <mergeCell ref="H8:I8"/>
    <mergeCell ref="J8:K8"/>
    <mergeCell ref="H9:I9"/>
    <mergeCell ref="J9:K9"/>
    <mergeCell ref="H10:I10"/>
    <mergeCell ref="J10:K10"/>
    <mergeCell ref="D12:G12"/>
    <mergeCell ref="H12:K12"/>
    <mergeCell ref="B14:C14"/>
    <mergeCell ref="D14:G14"/>
    <mergeCell ref="H14:K14"/>
    <mergeCell ref="B15:C15"/>
    <mergeCell ref="B13:C13"/>
    <mergeCell ref="D13:G13"/>
    <mergeCell ref="H13:K13"/>
    <mergeCell ref="D15:G15"/>
    <mergeCell ref="H15:K15"/>
  </mergeCells>
  <conditionalFormatting sqref="F5">
    <cfRule type="cellIs" dxfId="95" priority="34" operator="greaterThan">
      <formula>$D$5</formula>
    </cfRule>
  </conditionalFormatting>
  <conditionalFormatting sqref="J5">
    <cfRule type="cellIs" dxfId="94" priority="30" operator="greaterThan">
      <formula>$H$5</formula>
    </cfRule>
  </conditionalFormatting>
  <conditionalFormatting sqref="F8">
    <cfRule type="cellIs" dxfId="93" priority="28" operator="greaterThan">
      <formula>$D$8</formula>
    </cfRule>
  </conditionalFormatting>
  <conditionalFormatting sqref="F9">
    <cfRule type="cellIs" dxfId="92" priority="26" operator="greaterThan">
      <formula>$C$9</formula>
    </cfRule>
  </conditionalFormatting>
  <conditionalFormatting sqref="F10">
    <cfRule type="cellIs" dxfId="91" priority="24" operator="greaterThan">
      <formula>$C$10</formula>
    </cfRule>
  </conditionalFormatting>
  <conditionalFormatting sqref="J8">
    <cfRule type="cellIs" dxfId="90" priority="14" operator="greaterThan">
      <formula>$H$8</formula>
    </cfRule>
  </conditionalFormatting>
  <conditionalFormatting sqref="J9">
    <cfRule type="cellIs" dxfId="89" priority="12" operator="greaterThan">
      <formula>$H$9</formula>
    </cfRule>
  </conditionalFormatting>
  <conditionalFormatting sqref="J10">
    <cfRule type="cellIs" dxfId="88" priority="10" operator="greaterThan">
      <formula>$H$10</formula>
    </cfRule>
  </conditionalFormatting>
  <conditionalFormatting sqref="D5:E5 H5:I5 D8:E10 H8:I10">
    <cfRule type="containsText" dxfId="87" priority="5" operator="containsText" text="Vyplňte list 1. Souhrn!">
      <formula>NOT(ISERROR(SEARCH("Vyplňte list 1. Souhrn!",D5)))</formula>
    </cfRule>
  </conditionalFormatting>
  <conditionalFormatting sqref="K19:K88">
    <cfRule type="expression" dxfId="86" priority="4">
      <formula>$K19:$K81&gt;$J19:$J81-$I19:$I81</formula>
    </cfRule>
  </conditionalFormatting>
  <conditionalFormatting sqref="G19:G88">
    <cfRule type="expression" dxfId="85" priority="3">
      <formula>$G19:$G88&gt;$F19:$F81-$E19:$E81</formula>
    </cfRule>
  </conditionalFormatting>
  <conditionalFormatting sqref="K90:K95">
    <cfRule type="expression" dxfId="84" priority="1">
      <formula>$G90:$G159&gt;$F90:$F152-$E90:$E152</formula>
    </cfRule>
  </conditionalFormatting>
  <conditionalFormatting sqref="G90:G95">
    <cfRule type="expression" dxfId="83" priority="2">
      <formula>$G90:$G159&gt;$F90:$F152-$E90:$E152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notEqual" id="{DFC98551-BE8D-4736-A61A-34F5954D19A0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ellIs" priority="25" operator="notEqual" id="{946C1127-9F2F-460D-A52F-07979E27685D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23" operator="notEqual" id="{9DE66D2D-EA99-4572-8C91-252D92D5098F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ellIs" priority="13" operator="notEqual" id="{74B69564-2505-497E-82F1-FBD72BA96B4B}">
            <xm:f>'4. Seznam dokladů'!$H$18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cellIs" priority="11" operator="notEqual" id="{00AF7C09-EAEB-40F1-99F4-38F3E6C37296}">
            <xm:f>'4. Seznam dokladů'!$H$20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9" operator="notEqual" id="{0108BE60-A737-4C46-AB9E-8E3E0BF53FCC}">
            <xm:f>'4. Seznam dokladů'!$H$22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BD33-AF48-45AD-845B-C8A086766B8B}">
  <sheetPr>
    <pageSetUpPr fitToPage="1"/>
  </sheetPr>
  <dimension ref="A1:K32"/>
  <sheetViews>
    <sheetView showGridLines="0" zoomScale="82" zoomScaleNormal="62" workbookViewId="0">
      <selection activeCell="D2" sqref="D2:F2"/>
    </sheetView>
  </sheetViews>
  <sheetFormatPr defaultColWidth="9.140625" defaultRowHeight="14.25" x14ac:dyDescent="0.25"/>
  <cols>
    <col min="1" max="1" width="4.85546875" style="8" customWidth="1"/>
    <col min="2" max="2" width="27.5703125" style="11" customWidth="1"/>
    <col min="3" max="3" width="33.5703125" style="12" customWidth="1"/>
    <col min="4" max="4" width="17.140625" style="13" hidden="1" customWidth="1"/>
    <col min="5" max="5" width="13.42578125" style="13" hidden="1" customWidth="1"/>
    <col min="6" max="6" width="18" style="13" hidden="1" customWidth="1"/>
    <col min="7" max="8" width="18" style="13" customWidth="1"/>
    <col min="9" max="9" width="19.7109375" style="13" customWidth="1"/>
    <col min="10" max="10" width="34.7109375" style="46" customWidth="1"/>
    <col min="11" max="16384" width="9.140625" style="4"/>
  </cols>
  <sheetData>
    <row r="1" spans="1:11" ht="18" customHeight="1" x14ac:dyDescent="0.25">
      <c r="A1" s="485"/>
      <c r="B1" s="485"/>
      <c r="C1" s="27"/>
      <c r="D1" s="472" t="s">
        <v>74</v>
      </c>
      <c r="E1" s="472"/>
      <c r="F1" s="472"/>
      <c r="G1" s="471" t="s">
        <v>74</v>
      </c>
      <c r="H1" s="471"/>
      <c r="I1" s="471"/>
    </row>
    <row r="2" spans="1:11" ht="18" customHeight="1" x14ac:dyDescent="0.25">
      <c r="A2" s="490" t="s">
        <v>73</v>
      </c>
      <c r="B2" s="491"/>
      <c r="C2" s="492"/>
      <c r="D2" s="496">
        <v>2023</v>
      </c>
      <c r="E2" s="497"/>
      <c r="F2" s="498"/>
      <c r="G2" s="443">
        <v>2024</v>
      </c>
      <c r="H2" s="444"/>
      <c r="I2" s="499"/>
      <c r="J2" s="507" t="s">
        <v>19</v>
      </c>
    </row>
    <row r="3" spans="1:11" s="5" customFormat="1" ht="14.25" customHeight="1" x14ac:dyDescent="0.25">
      <c r="A3" s="493"/>
      <c r="B3" s="494"/>
      <c r="C3" s="495"/>
      <c r="D3" s="287" t="s">
        <v>17</v>
      </c>
      <c r="E3" s="288" t="s">
        <v>10</v>
      </c>
      <c r="F3" s="289" t="s">
        <v>18</v>
      </c>
      <c r="G3" s="93" t="s">
        <v>17</v>
      </c>
      <c r="H3" s="197" t="s">
        <v>10</v>
      </c>
      <c r="I3" s="198" t="s">
        <v>18</v>
      </c>
      <c r="J3" s="508"/>
    </row>
    <row r="4" spans="1:11" x14ac:dyDescent="0.25">
      <c r="A4" s="235" t="s">
        <v>20</v>
      </c>
      <c r="B4" s="473" t="s">
        <v>75</v>
      </c>
      <c r="C4" s="473"/>
      <c r="D4" s="290">
        <f t="shared" ref="D4:I4" si="0">SUM(D5:D7,D10:D14)</f>
        <v>0</v>
      </c>
      <c r="E4" s="291">
        <f t="shared" si="0"/>
        <v>0</v>
      </c>
      <c r="F4" s="292">
        <f t="shared" si="0"/>
        <v>0</v>
      </c>
      <c r="G4" s="199">
        <f t="shared" si="0"/>
        <v>0</v>
      </c>
      <c r="H4" s="200">
        <f t="shared" si="0"/>
        <v>0</v>
      </c>
      <c r="I4" s="201">
        <f t="shared" si="0"/>
        <v>0</v>
      </c>
      <c r="J4" s="509"/>
    </row>
    <row r="5" spans="1:11" s="7" customFormat="1" ht="15" customHeight="1" x14ac:dyDescent="0.25">
      <c r="A5" s="236" t="s">
        <v>76</v>
      </c>
      <c r="B5" s="474" t="s">
        <v>77</v>
      </c>
      <c r="C5" s="475"/>
      <c r="D5" s="276"/>
      <c r="E5" s="265"/>
      <c r="F5" s="222">
        <f>SUM(D5:E5)</f>
        <v>0</v>
      </c>
      <c r="G5" s="204"/>
      <c r="H5" s="77"/>
      <c r="I5" s="78">
        <f>SUM(G5:H5)</f>
        <v>0</v>
      </c>
      <c r="J5" s="205"/>
    </row>
    <row r="6" spans="1:11" s="7" customFormat="1" ht="15" customHeight="1" x14ac:dyDescent="0.25">
      <c r="A6" s="237" t="s">
        <v>78</v>
      </c>
      <c r="B6" s="476" t="s">
        <v>79</v>
      </c>
      <c r="C6" s="477"/>
      <c r="D6" s="277"/>
      <c r="E6" s="221"/>
      <c r="F6" s="271">
        <f>SUM(D6:E6)</f>
        <v>0</v>
      </c>
      <c r="G6" s="206"/>
      <c r="H6" s="80"/>
      <c r="I6" s="81">
        <f>SUM(G6:H6)</f>
        <v>0</v>
      </c>
      <c r="J6" s="158"/>
    </row>
    <row r="7" spans="1:11" s="7" customFormat="1" x14ac:dyDescent="0.25">
      <c r="A7" s="237" t="s">
        <v>80</v>
      </c>
      <c r="B7" s="476" t="s">
        <v>81</v>
      </c>
      <c r="C7" s="477"/>
      <c r="D7" s="277">
        <f t="shared" ref="D7:I7" si="1">SUM(D8:D9)</f>
        <v>0</v>
      </c>
      <c r="E7" s="278">
        <f t="shared" si="1"/>
        <v>0</v>
      </c>
      <c r="F7" s="271">
        <f t="shared" si="1"/>
        <v>0</v>
      </c>
      <c r="G7" s="206">
        <f t="shared" si="1"/>
        <v>0</v>
      </c>
      <c r="H7" s="207">
        <f t="shared" si="1"/>
        <v>0</v>
      </c>
      <c r="I7" s="81">
        <f t="shared" si="1"/>
        <v>0</v>
      </c>
      <c r="J7" s="158"/>
    </row>
    <row r="8" spans="1:11" s="7" customFormat="1" x14ac:dyDescent="0.25">
      <c r="A8" s="237" t="s">
        <v>82</v>
      </c>
      <c r="B8" s="501" t="s">
        <v>83</v>
      </c>
      <c r="C8" s="502"/>
      <c r="D8" s="279"/>
      <c r="E8" s="280"/>
      <c r="F8" s="271">
        <f t="shared" ref="F8:F14" si="2">SUM(D8:E8)</f>
        <v>0</v>
      </c>
      <c r="G8" s="208"/>
      <c r="H8" s="209"/>
      <c r="I8" s="81">
        <f t="shared" ref="I8:I14" si="3">SUM(G8:H8)</f>
        <v>0</v>
      </c>
      <c r="J8" s="158"/>
    </row>
    <row r="9" spans="1:11" s="7" customFormat="1" x14ac:dyDescent="0.25">
      <c r="A9" s="237" t="s">
        <v>84</v>
      </c>
      <c r="B9" s="476" t="s">
        <v>85</v>
      </c>
      <c r="C9" s="477"/>
      <c r="D9" s="279"/>
      <c r="E9" s="280"/>
      <c r="F9" s="271">
        <f t="shared" si="2"/>
        <v>0</v>
      </c>
      <c r="G9" s="208"/>
      <c r="H9" s="209"/>
      <c r="I9" s="81">
        <f t="shared" si="3"/>
        <v>0</v>
      </c>
      <c r="J9" s="158"/>
    </row>
    <row r="10" spans="1:11" s="7" customFormat="1" x14ac:dyDescent="0.25">
      <c r="A10" s="237" t="s">
        <v>86</v>
      </c>
      <c r="B10" s="476" t="s">
        <v>87</v>
      </c>
      <c r="C10" s="477"/>
      <c r="D10" s="277"/>
      <c r="E10" s="221"/>
      <c r="F10" s="271">
        <f t="shared" si="2"/>
        <v>0</v>
      </c>
      <c r="G10" s="206"/>
      <c r="H10" s="80"/>
      <c r="I10" s="81">
        <f t="shared" si="3"/>
        <v>0</v>
      </c>
      <c r="J10" s="158"/>
    </row>
    <row r="11" spans="1:11" s="7" customFormat="1" x14ac:dyDescent="0.25">
      <c r="A11" s="237" t="s">
        <v>88</v>
      </c>
      <c r="B11" s="476" t="s">
        <v>89</v>
      </c>
      <c r="C11" s="477"/>
      <c r="D11" s="277"/>
      <c r="E11" s="221"/>
      <c r="F11" s="271">
        <f t="shared" si="2"/>
        <v>0</v>
      </c>
      <c r="G11" s="206"/>
      <c r="H11" s="80"/>
      <c r="I11" s="81">
        <f t="shared" si="3"/>
        <v>0</v>
      </c>
      <c r="J11" s="158"/>
    </row>
    <row r="12" spans="1:11" s="7" customFormat="1" x14ac:dyDescent="0.25">
      <c r="A12" s="237" t="s">
        <v>90</v>
      </c>
      <c r="B12" s="476" t="s">
        <v>91</v>
      </c>
      <c r="C12" s="477"/>
      <c r="D12" s="277"/>
      <c r="E12" s="221"/>
      <c r="F12" s="271">
        <f t="shared" si="2"/>
        <v>0</v>
      </c>
      <c r="G12" s="206"/>
      <c r="H12" s="80"/>
      <c r="I12" s="81">
        <f t="shared" si="3"/>
        <v>0</v>
      </c>
      <c r="J12" s="158"/>
    </row>
    <row r="13" spans="1:11" s="7" customFormat="1" x14ac:dyDescent="0.25">
      <c r="A13" s="237" t="s">
        <v>92</v>
      </c>
      <c r="B13" s="476" t="s">
        <v>93</v>
      </c>
      <c r="C13" s="477"/>
      <c r="D13" s="277"/>
      <c r="E13" s="221"/>
      <c r="F13" s="271">
        <f t="shared" si="2"/>
        <v>0</v>
      </c>
      <c r="G13" s="206"/>
      <c r="H13" s="80"/>
      <c r="I13" s="81">
        <f t="shared" si="3"/>
        <v>0</v>
      </c>
      <c r="J13" s="158"/>
    </row>
    <row r="14" spans="1:11" s="7" customFormat="1" x14ac:dyDescent="0.25">
      <c r="A14" s="237" t="s">
        <v>94</v>
      </c>
      <c r="B14" s="486" t="s">
        <v>95</v>
      </c>
      <c r="C14" s="487"/>
      <c r="D14" s="277"/>
      <c r="E14" s="221"/>
      <c r="F14" s="271">
        <f t="shared" si="2"/>
        <v>0</v>
      </c>
      <c r="G14" s="206"/>
      <c r="H14" s="80"/>
      <c r="I14" s="81">
        <f t="shared" si="3"/>
        <v>0</v>
      </c>
      <c r="J14" s="158"/>
    </row>
    <row r="15" spans="1:11" s="7" customFormat="1" ht="5.45" customHeight="1" x14ac:dyDescent="0.25">
      <c r="A15" s="238"/>
      <c r="B15" s="239"/>
      <c r="C15" s="240"/>
      <c r="D15" s="281"/>
      <c r="E15" s="282"/>
      <c r="F15" s="283"/>
      <c r="G15" s="210"/>
      <c r="H15" s="211"/>
      <c r="I15" s="212"/>
      <c r="J15" s="213"/>
    </row>
    <row r="16" spans="1:11" x14ac:dyDescent="0.25">
      <c r="A16" s="241" t="s">
        <v>21</v>
      </c>
      <c r="B16" s="242" t="s">
        <v>0</v>
      </c>
      <c r="C16" s="243"/>
      <c r="D16" s="290">
        <f t="shared" ref="D16:I16" si="4">SUM(D17:D26)</f>
        <v>0</v>
      </c>
      <c r="E16" s="293">
        <f t="shared" si="4"/>
        <v>0</v>
      </c>
      <c r="F16" s="294">
        <f>SUM(F17:F27)</f>
        <v>0</v>
      </c>
      <c r="G16" s="199">
        <f t="shared" si="4"/>
        <v>0</v>
      </c>
      <c r="H16" s="202">
        <f t="shared" si="4"/>
        <v>0</v>
      </c>
      <c r="I16" s="203">
        <f t="shared" si="4"/>
        <v>0</v>
      </c>
      <c r="J16" s="97"/>
      <c r="K16" s="6"/>
    </row>
    <row r="17" spans="1:11" s="7" customFormat="1" ht="15" customHeight="1" x14ac:dyDescent="0.25">
      <c r="A17" s="236" t="s">
        <v>96</v>
      </c>
      <c r="B17" s="488" t="s">
        <v>97</v>
      </c>
      <c r="C17" s="489"/>
      <c r="D17" s="284"/>
      <c r="E17" s="265"/>
      <c r="F17" s="222">
        <f>SUM(D17:E17)</f>
        <v>0</v>
      </c>
      <c r="G17" s="214"/>
      <c r="H17" s="77"/>
      <c r="I17" s="78">
        <f>SUM(G17:H17)</f>
        <v>0</v>
      </c>
      <c r="J17" s="205"/>
    </row>
    <row r="18" spans="1:11" s="7" customFormat="1" x14ac:dyDescent="0.25">
      <c r="A18" s="237" t="s">
        <v>98</v>
      </c>
      <c r="B18" s="480" t="s">
        <v>99</v>
      </c>
      <c r="C18" s="481"/>
      <c r="D18" s="220"/>
      <c r="E18" s="265"/>
      <c r="F18" s="222">
        <f t="shared" ref="F18:F26" si="5">SUM(D18:E18)</f>
        <v>0</v>
      </c>
      <c r="G18" s="215"/>
      <c r="H18" s="77"/>
      <c r="I18" s="78">
        <f t="shared" ref="I18:I26" si="6">SUM(G18:H18)</f>
        <v>0</v>
      </c>
      <c r="J18" s="158"/>
    </row>
    <row r="19" spans="1:11" s="7" customFormat="1" x14ac:dyDescent="0.25">
      <c r="A19" s="237" t="s">
        <v>100</v>
      </c>
      <c r="B19" s="480" t="s">
        <v>101</v>
      </c>
      <c r="C19" s="481"/>
      <c r="D19" s="220"/>
      <c r="E19" s="265"/>
      <c r="F19" s="222">
        <f t="shared" si="5"/>
        <v>0</v>
      </c>
      <c r="G19" s="215"/>
      <c r="H19" s="77"/>
      <c r="I19" s="78">
        <f t="shared" si="6"/>
        <v>0</v>
      </c>
      <c r="J19" s="158"/>
    </row>
    <row r="20" spans="1:11" s="7" customFormat="1" x14ac:dyDescent="0.25">
      <c r="A20" s="237" t="s">
        <v>102</v>
      </c>
      <c r="B20" s="480" t="s">
        <v>103</v>
      </c>
      <c r="C20" s="481"/>
      <c r="D20" s="220"/>
      <c r="E20" s="221"/>
      <c r="F20" s="222">
        <f t="shared" si="5"/>
        <v>0</v>
      </c>
      <c r="G20" s="215"/>
      <c r="H20" s="80"/>
      <c r="I20" s="78">
        <f t="shared" si="6"/>
        <v>0</v>
      </c>
      <c r="J20" s="158"/>
    </row>
    <row r="21" spans="1:11" s="7" customFormat="1" x14ac:dyDescent="0.25">
      <c r="A21" s="237" t="s">
        <v>104</v>
      </c>
      <c r="B21" s="480" t="s">
        <v>105</v>
      </c>
      <c r="C21" s="481"/>
      <c r="D21" s="220"/>
      <c r="E21" s="221"/>
      <c r="F21" s="222">
        <f t="shared" si="5"/>
        <v>0</v>
      </c>
      <c r="G21" s="215"/>
      <c r="H21" s="80"/>
      <c r="I21" s="78">
        <f t="shared" si="6"/>
        <v>0</v>
      </c>
      <c r="J21" s="158"/>
    </row>
    <row r="22" spans="1:11" s="7" customFormat="1" ht="41.25" customHeight="1" x14ac:dyDescent="0.25">
      <c r="A22" s="244" t="s">
        <v>106</v>
      </c>
      <c r="B22" s="482" t="s">
        <v>219</v>
      </c>
      <c r="C22" s="483"/>
      <c r="D22" s="220"/>
      <c r="E22" s="221"/>
      <c r="F22" s="222">
        <f>SUM(D22,E22)</f>
        <v>0</v>
      </c>
      <c r="G22" s="220"/>
      <c r="H22" s="221"/>
      <c r="I22" s="222" t="str">
        <f>IF('1. Souhrn'!F26="vyplňte","Vyplňte list 1. Souhrn.",'1. Souhrn'!F26)</f>
        <v>Vyplňte list 1. Souhrn.</v>
      </c>
      <c r="J22" s="158"/>
      <c r="K22" s="216"/>
    </row>
    <row r="23" spans="1:11" s="7" customFormat="1" ht="15" x14ac:dyDescent="0.25">
      <c r="A23" s="237" t="s">
        <v>107</v>
      </c>
      <c r="B23" s="480" t="s">
        <v>108</v>
      </c>
      <c r="C23" s="481"/>
      <c r="D23" s="220"/>
      <c r="E23" s="221"/>
      <c r="F23" s="222">
        <f t="shared" si="5"/>
        <v>0</v>
      </c>
      <c r="G23" s="215"/>
      <c r="H23" s="80"/>
      <c r="I23" s="78">
        <f t="shared" si="6"/>
        <v>0</v>
      </c>
      <c r="J23" s="158"/>
      <c r="K23" s="216"/>
    </row>
    <row r="24" spans="1:11" s="7" customFormat="1" x14ac:dyDescent="0.25">
      <c r="A24" s="237" t="s">
        <v>109</v>
      </c>
      <c r="B24" s="480" t="s">
        <v>110</v>
      </c>
      <c r="C24" s="481"/>
      <c r="D24" s="220"/>
      <c r="E24" s="221"/>
      <c r="F24" s="222">
        <f t="shared" si="5"/>
        <v>0</v>
      </c>
      <c r="G24" s="215"/>
      <c r="H24" s="80"/>
      <c r="I24" s="78">
        <f t="shared" si="6"/>
        <v>0</v>
      </c>
      <c r="J24" s="158"/>
    </row>
    <row r="25" spans="1:11" s="7" customFormat="1" x14ac:dyDescent="0.25">
      <c r="A25" s="237" t="s">
        <v>111</v>
      </c>
      <c r="B25" s="480" t="s">
        <v>112</v>
      </c>
      <c r="C25" s="481"/>
      <c r="D25" s="220"/>
      <c r="E25" s="221"/>
      <c r="F25" s="222">
        <f t="shared" si="5"/>
        <v>0</v>
      </c>
      <c r="G25" s="215"/>
      <c r="H25" s="80"/>
      <c r="I25" s="78">
        <f t="shared" si="6"/>
        <v>0</v>
      </c>
      <c r="J25" s="158"/>
    </row>
    <row r="26" spans="1:11" s="7" customFormat="1" x14ac:dyDescent="0.25">
      <c r="A26" s="237" t="s">
        <v>113</v>
      </c>
      <c r="B26" s="430" t="s">
        <v>114</v>
      </c>
      <c r="C26" s="484"/>
      <c r="D26" s="220"/>
      <c r="E26" s="221"/>
      <c r="F26" s="222">
        <f t="shared" si="5"/>
        <v>0</v>
      </c>
      <c r="G26" s="215"/>
      <c r="H26" s="80"/>
      <c r="I26" s="78">
        <f t="shared" si="6"/>
        <v>0</v>
      </c>
      <c r="J26" s="158"/>
    </row>
    <row r="27" spans="1:11" s="7" customFormat="1" ht="45.6" customHeight="1" x14ac:dyDescent="0.25">
      <c r="A27" s="245" t="s">
        <v>169</v>
      </c>
      <c r="B27" s="503" t="s">
        <v>173</v>
      </c>
      <c r="C27" s="504"/>
      <c r="D27" s="285"/>
      <c r="E27" s="274"/>
      <c r="F27" s="286">
        <f>SUM(Tabulka10579[[#This Row],[Bez DPH]:[DPH]])</f>
        <v>0</v>
      </c>
      <c r="G27" s="217"/>
      <c r="H27" s="86"/>
      <c r="I27" s="218">
        <f>SUM(Tabulka105792[[#Totals],[Bez DPH]:[DPH]])</f>
        <v>0</v>
      </c>
      <c r="J27" s="219"/>
    </row>
    <row r="28" spans="1:11" s="98" customFormat="1" ht="23.1" customHeight="1" x14ac:dyDescent="0.25">
      <c r="A28" s="233" t="s">
        <v>115</v>
      </c>
      <c r="B28" s="479" t="s">
        <v>168</v>
      </c>
      <c r="C28" s="479"/>
      <c r="D28" s="505">
        <f>(F4-E4)+(F16-E16)</f>
        <v>0</v>
      </c>
      <c r="E28" s="505"/>
      <c r="F28" s="505"/>
      <c r="G28" s="506">
        <f>(I4-H4)+(I16-H16)</f>
        <v>0</v>
      </c>
      <c r="H28" s="506"/>
      <c r="I28" s="506"/>
      <c r="J28" s="99"/>
    </row>
    <row r="29" spans="1:11" s="7" customFormat="1" ht="15.75" customHeight="1" x14ac:dyDescent="0.25">
      <c r="A29" s="69"/>
      <c r="B29" s="70"/>
      <c r="C29" s="70"/>
      <c r="D29" s="71"/>
      <c r="E29" s="72"/>
      <c r="F29" s="73"/>
      <c r="G29" s="73"/>
      <c r="H29" s="73"/>
      <c r="I29" s="73"/>
      <c r="J29" s="74"/>
    </row>
    <row r="30" spans="1:11" x14ac:dyDescent="0.25">
      <c r="A30" s="9"/>
      <c r="B30" s="28" t="s">
        <v>129</v>
      </c>
    </row>
    <row r="31" spans="1:11" ht="14.45" customHeight="1" x14ac:dyDescent="0.2">
      <c r="B31" s="478" t="s">
        <v>134</v>
      </c>
      <c r="C31" s="478"/>
      <c r="D31" s="478"/>
      <c r="E31" s="478"/>
      <c r="F31" s="478"/>
      <c r="G31" s="478"/>
      <c r="H31" s="478"/>
      <c r="I31" s="478"/>
      <c r="J31" s="478"/>
    </row>
    <row r="32" spans="1:11" x14ac:dyDescent="0.25">
      <c r="B32" s="500"/>
      <c r="C32" s="500"/>
      <c r="D32" s="500"/>
      <c r="E32" s="500"/>
      <c r="F32" s="500"/>
      <c r="G32" s="500"/>
      <c r="H32" s="500"/>
      <c r="I32" s="500"/>
      <c r="J32" s="500"/>
    </row>
  </sheetData>
  <sheetProtection formatCells="0" formatColumns="0" formatRows="0" insertColumns="0" insertRows="0" insertHyperlinks="0" deleteColumns="0" deleteRows="0"/>
  <mergeCells count="34">
    <mergeCell ref="J2:J4"/>
    <mergeCell ref="B32:J32"/>
    <mergeCell ref="B19:C19"/>
    <mergeCell ref="B20:C20"/>
    <mergeCell ref="B7:C7"/>
    <mergeCell ref="B8:C8"/>
    <mergeCell ref="B27:C27"/>
    <mergeCell ref="D28:F28"/>
    <mergeCell ref="G28:I28"/>
    <mergeCell ref="B31:J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  <mergeCell ref="B13:C13"/>
    <mergeCell ref="B14:C14"/>
    <mergeCell ref="B17:C17"/>
    <mergeCell ref="B18:C18"/>
    <mergeCell ref="G1:I1"/>
    <mergeCell ref="D1:F1"/>
    <mergeCell ref="B4:C4"/>
    <mergeCell ref="B5:C5"/>
    <mergeCell ref="B6:C6"/>
    <mergeCell ref="A1:B1"/>
    <mergeCell ref="A2:C3"/>
    <mergeCell ref="D2:F2"/>
    <mergeCell ref="G2:I2"/>
  </mergeCells>
  <conditionalFormatting sqref="F22">
    <cfRule type="containsText" dxfId="64" priority="2" operator="containsText" text="Vyplňte">
      <formula>NOT(ISERROR(SEARCH("Vyplňte",F22)))</formula>
    </cfRule>
  </conditionalFormatting>
  <conditionalFormatting sqref="I22">
    <cfRule type="containsText" dxfId="63" priority="1" operator="containsText" text="Vyplňte">
      <formula>NOT(ISERROR(SEARCH("Vyplňte",I22)))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829F-C067-4549-A243-484DDAC15425}">
  <dimension ref="A1:S526"/>
  <sheetViews>
    <sheetView showGridLines="0" zoomScale="91" zoomScaleNormal="100" workbookViewId="0">
      <selection activeCell="G18" sqref="G18:G19"/>
    </sheetView>
  </sheetViews>
  <sheetFormatPr defaultColWidth="8.7109375" defaultRowHeight="12.75" outlineLevelRow="1" x14ac:dyDescent="0.2"/>
  <cols>
    <col min="1" max="1" width="4.7109375" style="17" customWidth="1"/>
    <col min="2" max="2" width="25.28515625" style="17" customWidth="1"/>
    <col min="3" max="3" width="24" style="17" customWidth="1"/>
    <col min="4" max="4" width="34" style="17" customWidth="1"/>
    <col min="5" max="5" width="33.140625" style="17" customWidth="1"/>
    <col min="6" max="6" width="20.7109375" style="17" customWidth="1"/>
    <col min="7" max="7" width="23.140625" style="17" customWidth="1"/>
    <col min="8" max="8" width="18.5703125" style="17" customWidth="1"/>
    <col min="9" max="9" width="12.5703125" style="17" customWidth="1"/>
    <col min="10" max="10" width="18.5703125" style="17" customWidth="1"/>
    <col min="11" max="11" width="18.5703125" style="17" hidden="1" customWidth="1"/>
    <col min="12" max="12" width="18.5703125" style="17" customWidth="1"/>
    <col min="13" max="13" width="0.42578125" style="17" customWidth="1"/>
    <col min="14" max="16384" width="8.7109375" style="17"/>
  </cols>
  <sheetData>
    <row r="1" spans="1:12" s="26" customFormat="1" ht="18" x14ac:dyDescent="0.25">
      <c r="A1" s="51"/>
      <c r="B1" s="51" t="s">
        <v>174</v>
      </c>
      <c r="C1" s="51"/>
      <c r="D1" s="51"/>
      <c r="E1" s="52"/>
      <c r="F1" s="52"/>
      <c r="G1" s="52"/>
      <c r="H1" s="53"/>
      <c r="I1" s="53"/>
      <c r="J1" s="53"/>
      <c r="K1" s="53"/>
      <c r="L1" s="53"/>
    </row>
    <row r="2" spans="1:12" s="26" customFormat="1" ht="14.1" customHeight="1" outlineLevel="1" x14ac:dyDescent="0.2">
      <c r="A2" s="14"/>
      <c r="B2" s="123" t="s">
        <v>175</v>
      </c>
      <c r="E2" s="510"/>
      <c r="F2" s="510"/>
      <c r="G2" s="510"/>
    </row>
    <row r="3" spans="1:12" s="26" customFormat="1" hidden="1" outlineLevel="1" x14ac:dyDescent="0.2">
      <c r="E3" s="50"/>
      <c r="F3" s="67" t="s">
        <v>138</v>
      </c>
      <c r="G3" s="67" t="s">
        <v>136</v>
      </c>
      <c r="H3" s="36"/>
      <c r="I3" s="36"/>
      <c r="J3" s="36"/>
      <c r="K3" s="36"/>
    </row>
    <row r="4" spans="1:12" s="26" customFormat="1" ht="15" hidden="1" outlineLevel="1" x14ac:dyDescent="0.25">
      <c r="D4"/>
      <c r="E4" s="68" t="s">
        <v>155</v>
      </c>
      <c r="F4" s="251" t="str">
        <f>IF('1. Souhrn'!C26="vyplňte","Vyplňte list 1. Souhrn!",'1. Souhrn'!C26)</f>
        <v>X</v>
      </c>
      <c r="G4" s="263">
        <f>SUM(Seznam_dokladu[Hrazeno z dotace 2023])</f>
        <v>0</v>
      </c>
      <c r="H4" s="120" t="str">
        <f>IF(G4&gt;F4,"Čerpání neodpovídá poskytnuté dotaci."," ")</f>
        <v xml:space="preserve"> </v>
      </c>
      <c r="I4" s="36"/>
      <c r="J4" s="36"/>
      <c r="K4" s="36"/>
    </row>
    <row r="5" spans="1:12" s="26" customFormat="1" ht="15" hidden="1" outlineLevel="1" x14ac:dyDescent="0.25">
      <c r="D5"/>
      <c r="E5" s="35"/>
      <c r="F5" s="36"/>
      <c r="G5" s="37"/>
      <c r="H5" s="38"/>
      <c r="I5" s="121"/>
      <c r="J5" s="36"/>
      <c r="K5" s="36"/>
    </row>
    <row r="6" spans="1:12" s="26" customFormat="1" ht="15" hidden="1" outlineLevel="1" x14ac:dyDescent="0.25">
      <c r="D6"/>
      <c r="E6" s="65" t="s">
        <v>156</v>
      </c>
      <c r="F6" s="66" t="s">
        <v>142</v>
      </c>
      <c r="G6" s="66" t="s">
        <v>209</v>
      </c>
      <c r="H6" s="66" t="s">
        <v>157</v>
      </c>
      <c r="I6" s="121"/>
      <c r="J6" s="36"/>
      <c r="K6" s="36"/>
    </row>
    <row r="7" spans="1:12" s="26" customFormat="1" ht="14.45" hidden="1" customHeight="1" outlineLevel="1" x14ac:dyDescent="0.25">
      <c r="D7"/>
      <c r="E7" s="511" t="s">
        <v>121</v>
      </c>
      <c r="F7" s="513" t="s">
        <v>139</v>
      </c>
      <c r="G7" s="515" t="str">
        <f>IF('1. Souhrn'!C17="vyplňte","Vyplňte list 1. Souhrn!",'1. Souhrn'!C17)</f>
        <v>X</v>
      </c>
      <c r="H7" s="515">
        <f>SUMIF(Seznam_dokladu[Kód položky struktury dotace
(I / II / III)],"I",Seznam_dokladu[Hrazeno z dotace 2023])</f>
        <v>0</v>
      </c>
      <c r="I7" s="43" t="str">
        <f>IF(H7&gt;G7,"Čerpání dotace nesmí být vyšší než je max. výše stanovená v rozhodnutí."," ")</f>
        <v xml:space="preserve"> </v>
      </c>
      <c r="J7" s="43"/>
      <c r="K7" s="43"/>
    </row>
    <row r="8" spans="1:12" s="26" customFormat="1" ht="15" hidden="1" outlineLevel="1" x14ac:dyDescent="0.25">
      <c r="D8"/>
      <c r="E8" s="512"/>
      <c r="F8" s="514"/>
      <c r="G8" s="516"/>
      <c r="H8" s="516"/>
      <c r="I8" s="43" t="str">
        <f>IF(H7='2. Náklady'!F8," ","Čerpání musí být v souladu s listem 2. Náklady.")</f>
        <v xml:space="preserve"> </v>
      </c>
      <c r="J8" s="43"/>
      <c r="K8" s="43"/>
    </row>
    <row r="9" spans="1:12" s="26" customFormat="1" ht="14.45" hidden="1" customHeight="1" outlineLevel="1" x14ac:dyDescent="0.25">
      <c r="D9"/>
      <c r="E9" s="511" t="s">
        <v>122</v>
      </c>
      <c r="F9" s="513" t="s">
        <v>140</v>
      </c>
      <c r="G9" s="515" t="str">
        <f>IF('1. Souhrn'!C19="vyplňte","Vyplňte list 1. Souhrn!",'1. Souhrn'!C19)</f>
        <v>X</v>
      </c>
      <c r="H9" s="515">
        <f>SUMIF(Seznam_dokladu[Kód položky struktury dotace
(I / II / III)],"II",Seznam_dokladu[Hrazeno z dotace 2023])</f>
        <v>0</v>
      </c>
      <c r="I9" s="43" t="str">
        <f>IF(H9&gt;G9,"Čerpání dotace nesmí být vyšší než je max. výše stanovená v rozhodnutí."," ")</f>
        <v xml:space="preserve"> </v>
      </c>
      <c r="J9" s="43"/>
      <c r="K9" s="43"/>
    </row>
    <row r="10" spans="1:12" s="26" customFormat="1" ht="15" hidden="1" outlineLevel="1" x14ac:dyDescent="0.25">
      <c r="D10"/>
      <c r="E10" s="512"/>
      <c r="F10" s="514"/>
      <c r="G10" s="516"/>
      <c r="H10" s="516"/>
      <c r="I10" s="43" t="str">
        <f>IF(H9='2. Náklady'!F9," ","Čerpání musí být v souladu s listem 2. Náklady.")</f>
        <v xml:space="preserve"> </v>
      </c>
      <c r="J10" s="43"/>
      <c r="K10" s="43"/>
    </row>
    <row r="11" spans="1:12" s="26" customFormat="1" ht="14.45" hidden="1" customHeight="1" outlineLevel="1" x14ac:dyDescent="0.25">
      <c r="D11"/>
      <c r="E11" s="511" t="s">
        <v>123</v>
      </c>
      <c r="F11" s="513" t="s">
        <v>141</v>
      </c>
      <c r="G11" s="515" t="str">
        <f>IF('1. Souhrn'!C21="vyplňte","Vyplňte list 1. Souhrn!",'1. Souhrn'!C21)</f>
        <v>X</v>
      </c>
      <c r="H11" s="515">
        <f>SUMIF(Seznam_dokladu[Kód položky struktury dotace
(I / II / III)],"III",Seznam_dokladu[Hrazeno z dotace 2023])</f>
        <v>0</v>
      </c>
      <c r="I11" s="43" t="str">
        <f>IF(H11&gt;G11,"Čerpání dotace nesmí být vyšší než je max. výše stanovená v rozhodnutí."," ")</f>
        <v xml:space="preserve"> </v>
      </c>
      <c r="J11" s="43"/>
      <c r="K11" s="43"/>
    </row>
    <row r="12" spans="1:12" s="26" customFormat="1" ht="15" hidden="1" outlineLevel="1" x14ac:dyDescent="0.25">
      <c r="D12"/>
      <c r="E12" s="512"/>
      <c r="F12" s="514"/>
      <c r="G12" s="516"/>
      <c r="H12" s="516"/>
      <c r="I12" s="43" t="str">
        <f>IF(H11='2. Náklady'!F10," ","Čerpání musí být v souladu s listem 2. Náklady.")</f>
        <v xml:space="preserve"> </v>
      </c>
      <c r="J12" s="43"/>
      <c r="K12" s="43"/>
    </row>
    <row r="13" spans="1:12" s="26" customFormat="1" ht="15" outlineLevel="1" x14ac:dyDescent="0.25">
      <c r="D13"/>
      <c r="E13" s="59"/>
      <c r="F13" s="60"/>
      <c r="G13" s="40"/>
      <c r="H13" s="40"/>
      <c r="I13" s="43"/>
      <c r="J13" s="43"/>
      <c r="K13" s="43"/>
    </row>
    <row r="14" spans="1:12" s="26" customFormat="1" ht="15" outlineLevel="1" x14ac:dyDescent="0.25">
      <c r="D14"/>
      <c r="E14" s="50"/>
      <c r="F14" s="63" t="s">
        <v>138</v>
      </c>
      <c r="G14" s="63" t="s">
        <v>136</v>
      </c>
      <c r="H14" s="36"/>
      <c r="I14" s="43"/>
      <c r="J14" s="43"/>
      <c r="K14" s="43"/>
    </row>
    <row r="15" spans="1:12" s="26" customFormat="1" ht="15" outlineLevel="1" x14ac:dyDescent="0.25">
      <c r="D15"/>
      <c r="E15" s="64" t="s">
        <v>196</v>
      </c>
      <c r="F15" s="251" t="str">
        <f>IF('1. Souhrn'!F26="vyplňte","Vyplňte list 1. Souhrn!",'1. Souhrn'!F26)</f>
        <v>Vyplňte list 1. Souhrn!</v>
      </c>
      <c r="G15" s="181">
        <f>SUM(Seznam_dokladu[Hrazeno z dotace 2024])</f>
        <v>0</v>
      </c>
      <c r="H15" s="120" t="str">
        <f>IF(G15&gt;F15,"Čerpání neodpovídá poskytnuté dotaci."," ")</f>
        <v xml:space="preserve"> </v>
      </c>
      <c r="I15" s="43"/>
      <c r="J15" s="43"/>
      <c r="K15" s="43"/>
    </row>
    <row r="16" spans="1:12" s="26" customFormat="1" ht="15" outlineLevel="1" x14ac:dyDescent="0.25">
      <c r="D16"/>
      <c r="E16" s="35"/>
      <c r="F16" s="36"/>
      <c r="G16" s="37"/>
      <c r="H16" s="38"/>
      <c r="I16" s="43"/>
      <c r="J16" s="43"/>
      <c r="K16" s="43"/>
    </row>
    <row r="17" spans="1:19" s="26" customFormat="1" ht="15" outlineLevel="1" x14ac:dyDescent="0.25">
      <c r="D17"/>
      <c r="E17" s="61" t="s">
        <v>197</v>
      </c>
      <c r="F17" s="62" t="s">
        <v>142</v>
      </c>
      <c r="G17" s="62" t="s">
        <v>137</v>
      </c>
      <c r="H17" s="62" t="s">
        <v>190</v>
      </c>
      <c r="I17" s="121"/>
      <c r="J17" s="43"/>
      <c r="K17" s="43"/>
    </row>
    <row r="18" spans="1:19" s="26" customFormat="1" ht="15" outlineLevel="1" x14ac:dyDescent="0.25">
      <c r="B18" s="106"/>
      <c r="D18"/>
      <c r="E18" s="517" t="s">
        <v>121</v>
      </c>
      <c r="F18" s="513" t="s">
        <v>139</v>
      </c>
      <c r="G18" s="515" t="str">
        <f>IF('1. Souhrn'!F17="vyplňte","Vyplňte list 1. Souhrn!",'1. Souhrn'!F17)</f>
        <v>Vyplňte list 1. Souhrn!</v>
      </c>
      <c r="H18" s="515">
        <f>SUMIF(Seznam_dokladu[Kód položky struktury dotace
(I / II / III)],"I",Seznam_dokladu[Hrazeno z dotace 2024])</f>
        <v>0</v>
      </c>
      <c r="I18" s="43" t="str">
        <f>IF(H18&gt;G18,"Čerpání dotace nesmí být vyšší než je max. výše stanovená v rozhodnutí."," ")</f>
        <v xml:space="preserve"> </v>
      </c>
      <c r="J18" s="43"/>
      <c r="K18" s="43"/>
    </row>
    <row r="19" spans="1:19" s="26" customFormat="1" outlineLevel="1" x14ac:dyDescent="0.2">
      <c r="C19" s="106" t="s">
        <v>180</v>
      </c>
      <c r="E19" s="518"/>
      <c r="F19" s="514"/>
      <c r="G19" s="516"/>
      <c r="H19" s="516"/>
      <c r="I19" s="43" t="str">
        <f>IF(H18='2. Náklady'!J8," ","Čerpání musí být v souladu s listem 2. Náklady.")</f>
        <v xml:space="preserve"> </v>
      </c>
      <c r="J19" s="43"/>
      <c r="K19" s="43"/>
    </row>
    <row r="20" spans="1:19" s="26" customFormat="1" outlineLevel="1" x14ac:dyDescent="0.2">
      <c r="C20" s="26" t="s">
        <v>181</v>
      </c>
      <c r="D20" s="119" t="s">
        <v>182</v>
      </c>
      <c r="E20" s="517" t="s">
        <v>122</v>
      </c>
      <c r="F20" s="513" t="s">
        <v>140</v>
      </c>
      <c r="G20" s="515" t="str">
        <f>IF('1. Souhrn'!F19="vyplňte","Vyplňte list 1. Souhrn!",'1. Souhrn'!F19)</f>
        <v>Vyplňte list 1. Souhrn!</v>
      </c>
      <c r="H20" s="515">
        <f>SUMIF(Seznam_dokladu[Kód položky struktury dotace
(I / II / III)],"II",Seznam_dokladu[Hrazeno z dotace 2024])</f>
        <v>0</v>
      </c>
      <c r="I20" s="43" t="str">
        <f>IF(H20&gt;G20,"Čerpání dotace nesmí být vyšší než je max. výše stanovená v rozhodnutí."," ")</f>
        <v xml:space="preserve"> </v>
      </c>
      <c r="J20" s="43"/>
      <c r="K20" s="43"/>
    </row>
    <row r="21" spans="1:19" s="26" customFormat="1" outlineLevel="1" x14ac:dyDescent="0.2">
      <c r="C21" s="26" t="s">
        <v>183</v>
      </c>
      <c r="D21" s="119" t="s">
        <v>184</v>
      </c>
      <c r="E21" s="518"/>
      <c r="F21" s="514"/>
      <c r="G21" s="516"/>
      <c r="H21" s="516"/>
      <c r="I21" s="43" t="str">
        <f>IF(H20='2. Náklady'!J9," ","Čerpání musí být v souladu s listem 2. Náklady.")</f>
        <v xml:space="preserve"> </v>
      </c>
      <c r="J21" s="43"/>
      <c r="K21" s="43"/>
    </row>
    <row r="22" spans="1:19" s="26" customFormat="1" outlineLevel="1" x14ac:dyDescent="0.2">
      <c r="C22" s="26" t="s">
        <v>185</v>
      </c>
      <c r="D22" s="119" t="s">
        <v>186</v>
      </c>
      <c r="E22" s="517" t="s">
        <v>123</v>
      </c>
      <c r="F22" s="513" t="s">
        <v>141</v>
      </c>
      <c r="G22" s="515" t="str">
        <f>IF('1. Souhrn'!F21="vyplňte","Vyplňte list 1. Souhrn!",'1. Souhrn'!F21)</f>
        <v>Vyplňte list 1. Souhrn!</v>
      </c>
      <c r="H22" s="515">
        <f>SUMIF(Seznam_dokladu[Kód položky struktury dotace
(I / II / III)],"III",Seznam_dokladu[Hrazeno z dotace 2024])</f>
        <v>0</v>
      </c>
      <c r="I22" s="43" t="str">
        <f>IF(H22&gt;G22,"Čerpání dotace nesmí být vyšší než je max. výše stanovená v rozhodnutí."," ")</f>
        <v xml:space="preserve"> </v>
      </c>
      <c r="J22" s="43"/>
      <c r="K22" s="43"/>
    </row>
    <row r="23" spans="1:19" s="26" customFormat="1" outlineLevel="1" x14ac:dyDescent="0.2">
      <c r="C23" s="519" t="s">
        <v>187</v>
      </c>
      <c r="D23" s="520"/>
      <c r="E23" s="518"/>
      <c r="F23" s="514"/>
      <c r="G23" s="516"/>
      <c r="H23" s="516"/>
      <c r="I23" s="43" t="str">
        <f>IF(H22='2. Náklady'!J10," ","Čerpání musí být v souladu s listem 2. Náklady.")</f>
        <v xml:space="preserve"> </v>
      </c>
      <c r="J23" s="43"/>
      <c r="K23" s="43"/>
    </row>
    <row r="24" spans="1:19" s="26" customFormat="1" outlineLevel="1" x14ac:dyDescent="0.2">
      <c r="E24" s="259"/>
      <c r="F24" s="260"/>
      <c r="G24" s="261"/>
      <c r="H24" s="261"/>
      <c r="I24" s="43"/>
      <c r="J24" s="43"/>
      <c r="K24" s="43"/>
    </row>
    <row r="25" spans="1:19" s="26" customFormat="1" x14ac:dyDescent="0.2">
      <c r="E25" s="262"/>
      <c r="F25" s="262"/>
      <c r="G25" s="262"/>
      <c r="H25" s="262"/>
      <c r="L25" s="42" t="s">
        <v>16</v>
      </c>
    </row>
    <row r="26" spans="1:19" s="18" customFormat="1" ht="102" x14ac:dyDescent="0.25">
      <c r="A26" s="246" t="s">
        <v>135</v>
      </c>
      <c r="B26" s="247" t="s">
        <v>150</v>
      </c>
      <c r="C26" s="247" t="s">
        <v>176</v>
      </c>
      <c r="D26" s="248" t="s">
        <v>151</v>
      </c>
      <c r="E26" s="249" t="s">
        <v>212</v>
      </c>
      <c r="F26" s="247" t="s">
        <v>210</v>
      </c>
      <c r="G26" s="247" t="s">
        <v>152</v>
      </c>
      <c r="H26" s="247" t="s">
        <v>149</v>
      </c>
      <c r="I26" s="247" t="s">
        <v>10</v>
      </c>
      <c r="J26" s="247" t="s">
        <v>130</v>
      </c>
      <c r="K26" s="297" t="s">
        <v>158</v>
      </c>
      <c r="L26" s="134" t="s">
        <v>198</v>
      </c>
      <c r="M26" s="122" t="s">
        <v>178</v>
      </c>
      <c r="N26" s="104"/>
    </row>
    <row r="27" spans="1:19" ht="14.45" customHeight="1" x14ac:dyDescent="0.2">
      <c r="A27" s="31">
        <f t="shared" ref="A27:A90" si="0">ROW()-26</f>
        <v>1</v>
      </c>
      <c r="B27" s="21"/>
      <c r="C27" s="21"/>
      <c r="D27" s="29"/>
      <c r="E27" s="21"/>
      <c r="F27" s="22"/>
      <c r="G27" s="133"/>
      <c r="H27" s="19"/>
      <c r="I27" s="19"/>
      <c r="J27" s="32">
        <f>SUM(Seznam_dokladu[[#This Row],[Částka bez DPH]:[DPH]])</f>
        <v>0</v>
      </c>
      <c r="K27" s="295"/>
      <c r="L27" s="55"/>
      <c r="M27" s="118" t="str">
        <f>_xlfn.IFS(Seznam_dokladu[[#This Row],[Hrazeno z dotace 2023]]&gt;Seznam_dokladu[[#This Row],[Částka celkem]],"Částka hrazená z dotace je vyšší než částka celkem.",Seznam_dokladu[[#This Row],[Hrazeno z dotace 2023]]&gt;Seznam_dokladu[[#This Row],[Částka bez DPH]],"DPH je neuznatelným nákladem, který nelze hradit z dotace.",Seznam_dokladu[[#This Row],[Hrazeno z dotace 2024]]&gt;Seznam_dokladu[[#This Row],[Částka celkem]],"Částka hrazená z dotace je vyšší než částka celkem.",Seznam_dokladu[[#This Row],[Hrazeno z dotace 2024]]&gt;Seznam_dokladu[[#This Row],[Částka bez DPH]],"DPH je neuznatelným nákladem, který nelze hradit z dotace.",TRUE," ")</f>
        <v xml:space="preserve"> </v>
      </c>
      <c r="N27" s="105"/>
      <c r="S27" s="126"/>
    </row>
    <row r="28" spans="1:19" ht="14.45" customHeight="1" x14ac:dyDescent="0.2">
      <c r="A28" s="31">
        <f t="shared" si="0"/>
        <v>2</v>
      </c>
      <c r="B28" s="23"/>
      <c r="C28" s="23"/>
      <c r="D28" s="30"/>
      <c r="E28" s="23"/>
      <c r="F28" s="24"/>
      <c r="G28" s="124"/>
      <c r="H28" s="20"/>
      <c r="I28" s="20"/>
      <c r="J28" s="32">
        <f>SUM(Seznam_dokladu[[#This Row],[Částka bez DPH]:[DPH]])</f>
        <v>0</v>
      </c>
      <c r="K28" s="295"/>
      <c r="L28" s="55"/>
      <c r="M2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" s="105"/>
    </row>
    <row r="29" spans="1:19" x14ac:dyDescent="0.2">
      <c r="A29" s="31">
        <f t="shared" si="0"/>
        <v>3</v>
      </c>
      <c r="B29" s="23"/>
      <c r="C29" s="23"/>
      <c r="D29" s="30"/>
      <c r="E29" s="23"/>
      <c r="F29" s="24"/>
      <c r="G29" s="124"/>
      <c r="H29" s="20"/>
      <c r="I29" s="20"/>
      <c r="J29" s="32">
        <f>SUM(Seznam_dokladu[[#This Row],[Částka bez DPH]:[DPH]])</f>
        <v>0</v>
      </c>
      <c r="K29" s="295"/>
      <c r="L29" s="55"/>
      <c r="M2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" s="105"/>
    </row>
    <row r="30" spans="1:19" x14ac:dyDescent="0.2">
      <c r="A30" s="31">
        <f t="shared" si="0"/>
        <v>4</v>
      </c>
      <c r="B30" s="23"/>
      <c r="C30" s="23"/>
      <c r="D30" s="30"/>
      <c r="E30" s="23"/>
      <c r="F30" s="24"/>
      <c r="G30" s="124"/>
      <c r="H30" s="20"/>
      <c r="I30" s="20"/>
      <c r="J30" s="32">
        <f>SUM(Seznam_dokladu[[#This Row],[Částka bez DPH]:[DPH]])</f>
        <v>0</v>
      </c>
      <c r="K30" s="295"/>
      <c r="L30" s="55"/>
      <c r="M3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" s="105"/>
    </row>
    <row r="31" spans="1:19" x14ac:dyDescent="0.2">
      <c r="A31" s="31">
        <f t="shared" si="0"/>
        <v>5</v>
      </c>
      <c r="B31" s="23"/>
      <c r="C31" s="23"/>
      <c r="D31" s="30"/>
      <c r="E31" s="23"/>
      <c r="F31" s="24"/>
      <c r="G31" s="124"/>
      <c r="H31" s="20"/>
      <c r="I31" s="20"/>
      <c r="J31" s="32">
        <f>SUM(Seznam_dokladu[[#This Row],[Částka bez DPH]:[DPH]])</f>
        <v>0</v>
      </c>
      <c r="K31" s="295"/>
      <c r="L31" s="55"/>
      <c r="M3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" s="105"/>
    </row>
    <row r="32" spans="1:19" x14ac:dyDescent="0.2">
      <c r="A32" s="31">
        <f t="shared" si="0"/>
        <v>6</v>
      </c>
      <c r="B32" s="23"/>
      <c r="C32" s="23"/>
      <c r="D32" s="30"/>
      <c r="E32" s="23"/>
      <c r="F32" s="24"/>
      <c r="G32" s="124"/>
      <c r="H32" s="20"/>
      <c r="I32" s="20"/>
      <c r="J32" s="33">
        <f>SUM(Seznam_dokladu[[#This Row],[Částka bez DPH]:[DPH]])</f>
        <v>0</v>
      </c>
      <c r="K32" s="296"/>
      <c r="L32" s="56"/>
      <c r="M3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" s="105"/>
    </row>
    <row r="33" spans="1:14" x14ac:dyDescent="0.2">
      <c r="A33" s="31">
        <f t="shared" si="0"/>
        <v>7</v>
      </c>
      <c r="B33" s="23"/>
      <c r="C33" s="23"/>
      <c r="D33" s="30"/>
      <c r="E33" s="23"/>
      <c r="F33" s="24"/>
      <c r="G33" s="125"/>
      <c r="H33" s="20"/>
      <c r="I33" s="20"/>
      <c r="J33" s="33">
        <f>SUM(Seznam_dokladu[[#This Row],[Částka bez DPH]:[DPH]])</f>
        <v>0</v>
      </c>
      <c r="K33" s="296"/>
      <c r="L33" s="56"/>
      <c r="M3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" s="105"/>
    </row>
    <row r="34" spans="1:14" x14ac:dyDescent="0.2">
      <c r="A34" s="31">
        <f t="shared" si="0"/>
        <v>8</v>
      </c>
      <c r="B34" s="23"/>
      <c r="C34" s="23"/>
      <c r="D34" s="30"/>
      <c r="E34" s="23"/>
      <c r="F34" s="24"/>
      <c r="G34" s="125"/>
      <c r="H34" s="20"/>
      <c r="I34" s="20"/>
      <c r="J34" s="33">
        <f>SUM(Seznam_dokladu[[#This Row],[Částka bez DPH]:[DPH]])</f>
        <v>0</v>
      </c>
      <c r="K34" s="296"/>
      <c r="L34" s="56"/>
      <c r="M3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" s="105"/>
    </row>
    <row r="35" spans="1:14" x14ac:dyDescent="0.2">
      <c r="A35" s="31">
        <f t="shared" si="0"/>
        <v>9</v>
      </c>
      <c r="B35" s="23"/>
      <c r="C35" s="23"/>
      <c r="D35" s="30"/>
      <c r="E35" s="23"/>
      <c r="F35" s="24"/>
      <c r="G35" s="125"/>
      <c r="H35" s="20"/>
      <c r="I35" s="20"/>
      <c r="J35" s="33">
        <f>SUM(Seznam_dokladu[[#This Row],[Částka bez DPH]:[DPH]])</f>
        <v>0</v>
      </c>
      <c r="K35" s="296"/>
      <c r="L35" s="56"/>
      <c r="M3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" s="105"/>
    </row>
    <row r="36" spans="1:14" x14ac:dyDescent="0.2">
      <c r="A36" s="31">
        <f t="shared" si="0"/>
        <v>10</v>
      </c>
      <c r="B36" s="23"/>
      <c r="C36" s="23"/>
      <c r="D36" s="30"/>
      <c r="E36" s="23"/>
      <c r="F36" s="24"/>
      <c r="G36" s="125"/>
      <c r="H36" s="20"/>
      <c r="I36" s="20"/>
      <c r="J36" s="33">
        <f>SUM(Seznam_dokladu[[#This Row],[Částka bez DPH]:[DPH]])</f>
        <v>0</v>
      </c>
      <c r="K36" s="296"/>
      <c r="L36" s="56"/>
      <c r="M3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" s="105"/>
    </row>
    <row r="37" spans="1:14" x14ac:dyDescent="0.2">
      <c r="A37" s="31">
        <f t="shared" si="0"/>
        <v>11</v>
      </c>
      <c r="B37" s="23"/>
      <c r="C37" s="23"/>
      <c r="D37" s="30"/>
      <c r="E37" s="23"/>
      <c r="F37" s="24"/>
      <c r="G37" s="125"/>
      <c r="H37" s="20"/>
      <c r="I37" s="20"/>
      <c r="J37" s="33">
        <f>SUM(Seznam_dokladu[[#This Row],[Částka bez DPH]:[DPH]])</f>
        <v>0</v>
      </c>
      <c r="K37" s="296"/>
      <c r="L37" s="56"/>
      <c r="M3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" s="105"/>
    </row>
    <row r="38" spans="1:14" x14ac:dyDescent="0.2">
      <c r="A38" s="31">
        <f t="shared" si="0"/>
        <v>12</v>
      </c>
      <c r="B38" s="23"/>
      <c r="C38" s="23"/>
      <c r="D38" s="30"/>
      <c r="E38" s="23"/>
      <c r="F38" s="24"/>
      <c r="G38" s="125"/>
      <c r="H38" s="20"/>
      <c r="I38" s="20"/>
      <c r="J38" s="33">
        <f>SUM(Seznam_dokladu[[#This Row],[Částka bez DPH]:[DPH]])</f>
        <v>0</v>
      </c>
      <c r="K38" s="296"/>
      <c r="L38" s="56"/>
      <c r="M3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" s="105"/>
    </row>
    <row r="39" spans="1:14" x14ac:dyDescent="0.2">
      <c r="A39" s="31">
        <f t="shared" si="0"/>
        <v>13</v>
      </c>
      <c r="B39" s="23"/>
      <c r="C39" s="23"/>
      <c r="D39" s="30"/>
      <c r="E39" s="23"/>
      <c r="F39" s="22"/>
      <c r="G39" s="124"/>
      <c r="H39" s="19"/>
      <c r="I39" s="20"/>
      <c r="J39" s="33">
        <f>SUM(Seznam_dokladu[[#This Row],[Částka bez DPH]:[DPH]])</f>
        <v>0</v>
      </c>
      <c r="K39" s="296"/>
      <c r="L39" s="56"/>
      <c r="M3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" s="105"/>
    </row>
    <row r="40" spans="1:14" x14ac:dyDescent="0.2">
      <c r="A40" s="31">
        <f t="shared" si="0"/>
        <v>14</v>
      </c>
      <c r="B40" s="23"/>
      <c r="C40" s="23"/>
      <c r="D40" s="30"/>
      <c r="E40" s="23"/>
      <c r="F40" s="24"/>
      <c r="G40" s="124"/>
      <c r="H40" s="20"/>
      <c r="I40" s="20"/>
      <c r="J40" s="33">
        <f>SUM(Seznam_dokladu[[#This Row],[Částka bez DPH]:[DPH]])</f>
        <v>0</v>
      </c>
      <c r="K40" s="296"/>
      <c r="L40" s="56"/>
      <c r="M4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" s="105"/>
    </row>
    <row r="41" spans="1:14" x14ac:dyDescent="0.2">
      <c r="A41" s="31">
        <f t="shared" si="0"/>
        <v>15</v>
      </c>
      <c r="B41" s="23"/>
      <c r="C41" s="23"/>
      <c r="D41" s="30"/>
      <c r="E41" s="23"/>
      <c r="F41" s="24"/>
      <c r="G41" s="124"/>
      <c r="H41" s="20"/>
      <c r="I41" s="20"/>
      <c r="J41" s="33">
        <f>SUM(Seznam_dokladu[[#This Row],[Částka bez DPH]:[DPH]])</f>
        <v>0</v>
      </c>
      <c r="K41" s="296"/>
      <c r="L41" s="56"/>
      <c r="M4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" s="105"/>
    </row>
    <row r="42" spans="1:14" x14ac:dyDescent="0.2">
      <c r="A42" s="31">
        <f t="shared" si="0"/>
        <v>16</v>
      </c>
      <c r="B42" s="23"/>
      <c r="C42" s="23"/>
      <c r="D42" s="30"/>
      <c r="E42" s="23"/>
      <c r="F42" s="24"/>
      <c r="G42" s="124"/>
      <c r="H42" s="20"/>
      <c r="I42" s="20"/>
      <c r="J42" s="33">
        <f>SUM(Seznam_dokladu[[#This Row],[Částka bez DPH]:[DPH]])</f>
        <v>0</v>
      </c>
      <c r="K42" s="296"/>
      <c r="L42" s="56"/>
      <c r="M4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" s="105"/>
    </row>
    <row r="43" spans="1:14" x14ac:dyDescent="0.2">
      <c r="A43" s="31">
        <f t="shared" si="0"/>
        <v>17</v>
      </c>
      <c r="B43" s="23"/>
      <c r="C43" s="23"/>
      <c r="D43" s="30"/>
      <c r="E43" s="23"/>
      <c r="F43" s="24"/>
      <c r="G43" s="124"/>
      <c r="H43" s="20"/>
      <c r="I43" s="20"/>
      <c r="J43" s="33">
        <f>SUM(Seznam_dokladu[[#This Row],[Částka bez DPH]:[DPH]])</f>
        <v>0</v>
      </c>
      <c r="K43" s="296"/>
      <c r="L43" s="56"/>
      <c r="M4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" s="105"/>
    </row>
    <row r="44" spans="1:14" x14ac:dyDescent="0.2">
      <c r="A44" s="31">
        <f t="shared" si="0"/>
        <v>18</v>
      </c>
      <c r="B44" s="23"/>
      <c r="C44" s="23"/>
      <c r="D44" s="30"/>
      <c r="E44" s="23"/>
      <c r="F44" s="24"/>
      <c r="G44" s="124"/>
      <c r="H44" s="20"/>
      <c r="I44" s="20"/>
      <c r="J44" s="33">
        <f>SUM(Seznam_dokladu[[#This Row],[Částka bez DPH]:[DPH]])</f>
        <v>0</v>
      </c>
      <c r="K44" s="296"/>
      <c r="L44" s="56"/>
      <c r="M4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" s="105"/>
    </row>
    <row r="45" spans="1:14" x14ac:dyDescent="0.2">
      <c r="A45" s="31">
        <f t="shared" si="0"/>
        <v>19</v>
      </c>
      <c r="B45" s="23"/>
      <c r="C45" s="23"/>
      <c r="D45" s="30"/>
      <c r="E45" s="23"/>
      <c r="F45" s="24"/>
      <c r="G45" s="125"/>
      <c r="H45" s="20"/>
      <c r="I45" s="20"/>
      <c r="J45" s="33">
        <f>SUM(Seznam_dokladu[[#This Row],[Částka bez DPH]:[DPH]])</f>
        <v>0</v>
      </c>
      <c r="K45" s="296"/>
      <c r="L45" s="56"/>
      <c r="M4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" s="105"/>
    </row>
    <row r="46" spans="1:14" x14ac:dyDescent="0.2">
      <c r="A46" s="31">
        <f t="shared" si="0"/>
        <v>20</v>
      </c>
      <c r="B46" s="23"/>
      <c r="C46" s="23"/>
      <c r="D46" s="30"/>
      <c r="E46" s="23"/>
      <c r="F46" s="24"/>
      <c r="G46" s="125"/>
      <c r="H46" s="20"/>
      <c r="I46" s="20"/>
      <c r="J46" s="33">
        <f>SUM(Seznam_dokladu[[#This Row],[Částka bez DPH]:[DPH]])</f>
        <v>0</v>
      </c>
      <c r="K46" s="296"/>
      <c r="L46" s="56"/>
      <c r="M4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" s="105"/>
    </row>
    <row r="47" spans="1:14" x14ac:dyDescent="0.2">
      <c r="A47" s="31">
        <f t="shared" si="0"/>
        <v>21</v>
      </c>
      <c r="B47" s="23"/>
      <c r="C47" s="23"/>
      <c r="D47" s="30"/>
      <c r="E47" s="23"/>
      <c r="F47" s="24"/>
      <c r="G47" s="125"/>
      <c r="H47" s="20"/>
      <c r="I47" s="20"/>
      <c r="J47" s="33">
        <f>SUM(Seznam_dokladu[[#This Row],[Částka bez DPH]:[DPH]])</f>
        <v>0</v>
      </c>
      <c r="K47" s="296"/>
      <c r="L47" s="56"/>
      <c r="M4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" s="105"/>
    </row>
    <row r="48" spans="1:14" x14ac:dyDescent="0.2">
      <c r="A48" s="31">
        <f t="shared" si="0"/>
        <v>22</v>
      </c>
      <c r="B48" s="23"/>
      <c r="C48" s="23"/>
      <c r="D48" s="30"/>
      <c r="E48" s="23"/>
      <c r="F48" s="24"/>
      <c r="G48" s="125"/>
      <c r="H48" s="20"/>
      <c r="I48" s="20"/>
      <c r="J48" s="33">
        <f>SUM(Seznam_dokladu[[#This Row],[Částka bez DPH]:[DPH]])</f>
        <v>0</v>
      </c>
      <c r="K48" s="296"/>
      <c r="L48" s="56"/>
      <c r="M4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" s="105"/>
    </row>
    <row r="49" spans="1:14" x14ac:dyDescent="0.2">
      <c r="A49" s="31">
        <f t="shared" si="0"/>
        <v>23</v>
      </c>
      <c r="B49" s="23"/>
      <c r="C49" s="23"/>
      <c r="D49" s="30"/>
      <c r="E49" s="23"/>
      <c r="F49" s="24"/>
      <c r="G49" s="125"/>
      <c r="H49" s="20"/>
      <c r="I49" s="20"/>
      <c r="J49" s="33">
        <f>SUM(Seznam_dokladu[[#This Row],[Částka bez DPH]:[DPH]])</f>
        <v>0</v>
      </c>
      <c r="K49" s="296"/>
      <c r="L49" s="56"/>
      <c r="M4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" s="105"/>
    </row>
    <row r="50" spans="1:14" x14ac:dyDescent="0.2">
      <c r="A50" s="31">
        <f t="shared" si="0"/>
        <v>24</v>
      </c>
      <c r="B50" s="23"/>
      <c r="C50" s="23"/>
      <c r="D50" s="30"/>
      <c r="E50" s="23"/>
      <c r="F50" s="24"/>
      <c r="G50" s="125"/>
      <c r="H50" s="20"/>
      <c r="I50" s="20"/>
      <c r="J50" s="33">
        <f>SUM(Seznam_dokladu[[#This Row],[Částka bez DPH]:[DPH]])</f>
        <v>0</v>
      </c>
      <c r="K50" s="296"/>
      <c r="L50" s="56"/>
      <c r="M5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" s="105"/>
    </row>
    <row r="51" spans="1:14" x14ac:dyDescent="0.2">
      <c r="A51" s="31">
        <f t="shared" si="0"/>
        <v>25</v>
      </c>
      <c r="B51" s="23"/>
      <c r="C51" s="23"/>
      <c r="D51" s="30"/>
      <c r="E51" s="23"/>
      <c r="F51" s="24"/>
      <c r="G51" s="125"/>
      <c r="H51" s="20"/>
      <c r="I51" s="20"/>
      <c r="J51" s="33">
        <f>SUM(Seznam_dokladu[[#This Row],[Částka bez DPH]:[DPH]])</f>
        <v>0</v>
      </c>
      <c r="K51" s="296"/>
      <c r="L51" s="56"/>
      <c r="M5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" s="105"/>
    </row>
    <row r="52" spans="1:14" x14ac:dyDescent="0.2">
      <c r="A52" s="31">
        <f t="shared" si="0"/>
        <v>26</v>
      </c>
      <c r="B52" s="23"/>
      <c r="C52" s="23"/>
      <c r="D52" s="30"/>
      <c r="E52" s="23"/>
      <c r="F52" s="24"/>
      <c r="G52" s="125"/>
      <c r="H52" s="20"/>
      <c r="I52" s="20"/>
      <c r="J52" s="33">
        <f>SUM(Seznam_dokladu[[#This Row],[Částka bez DPH]:[DPH]])</f>
        <v>0</v>
      </c>
      <c r="K52" s="296"/>
      <c r="L52" s="56"/>
      <c r="M5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" s="105"/>
    </row>
    <row r="53" spans="1:14" x14ac:dyDescent="0.2">
      <c r="A53" s="31">
        <f t="shared" si="0"/>
        <v>27</v>
      </c>
      <c r="B53" s="23"/>
      <c r="C53" s="23"/>
      <c r="D53" s="30"/>
      <c r="E53" s="23"/>
      <c r="F53" s="24"/>
      <c r="G53" s="125"/>
      <c r="H53" s="20"/>
      <c r="I53" s="20"/>
      <c r="J53" s="33">
        <f>SUM(Seznam_dokladu[[#This Row],[Částka bez DPH]:[DPH]])</f>
        <v>0</v>
      </c>
      <c r="K53" s="296"/>
      <c r="L53" s="56"/>
      <c r="M5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3" s="105"/>
    </row>
    <row r="54" spans="1:14" x14ac:dyDescent="0.2">
      <c r="A54" s="31">
        <f t="shared" si="0"/>
        <v>28</v>
      </c>
      <c r="B54" s="23"/>
      <c r="C54" s="23"/>
      <c r="D54" s="30"/>
      <c r="E54" s="23"/>
      <c r="F54" s="24"/>
      <c r="G54" s="125"/>
      <c r="H54" s="20"/>
      <c r="I54" s="20"/>
      <c r="J54" s="33">
        <f>SUM(Seznam_dokladu[[#This Row],[Částka bez DPH]:[DPH]])</f>
        <v>0</v>
      </c>
      <c r="K54" s="296"/>
      <c r="L54" s="56"/>
      <c r="M5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4" s="105"/>
    </row>
    <row r="55" spans="1:14" x14ac:dyDescent="0.2">
      <c r="A55" s="31">
        <f t="shared" si="0"/>
        <v>29</v>
      </c>
      <c r="B55" s="23"/>
      <c r="C55" s="23"/>
      <c r="D55" s="30"/>
      <c r="E55" s="23"/>
      <c r="F55" s="24"/>
      <c r="G55" s="125"/>
      <c r="H55" s="20"/>
      <c r="I55" s="20"/>
      <c r="J55" s="33">
        <f>SUM(Seznam_dokladu[[#This Row],[Částka bez DPH]:[DPH]])</f>
        <v>0</v>
      </c>
      <c r="K55" s="296"/>
      <c r="L55" s="56"/>
      <c r="M5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5" s="105"/>
    </row>
    <row r="56" spans="1:14" x14ac:dyDescent="0.2">
      <c r="A56" s="31">
        <f t="shared" si="0"/>
        <v>30</v>
      </c>
      <c r="B56" s="23"/>
      <c r="C56" s="23"/>
      <c r="D56" s="30"/>
      <c r="E56" s="23"/>
      <c r="F56" s="24"/>
      <c r="G56" s="125"/>
      <c r="H56" s="20"/>
      <c r="I56" s="20"/>
      <c r="J56" s="33">
        <f>SUM(Seznam_dokladu[[#This Row],[Částka bez DPH]:[DPH]])</f>
        <v>0</v>
      </c>
      <c r="K56" s="296"/>
      <c r="L56" s="56"/>
      <c r="M5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6" s="105"/>
    </row>
    <row r="57" spans="1:14" x14ac:dyDescent="0.2">
      <c r="A57" s="31">
        <f t="shared" si="0"/>
        <v>31</v>
      </c>
      <c r="B57" s="23"/>
      <c r="C57" s="23"/>
      <c r="D57" s="30"/>
      <c r="E57" s="23"/>
      <c r="F57" s="24"/>
      <c r="G57" s="125"/>
      <c r="H57" s="20"/>
      <c r="I57" s="20"/>
      <c r="J57" s="33">
        <f>SUM(Seznam_dokladu[[#This Row],[Částka bez DPH]:[DPH]])</f>
        <v>0</v>
      </c>
      <c r="K57" s="296"/>
      <c r="L57" s="56"/>
      <c r="M5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7" s="105"/>
    </row>
    <row r="58" spans="1:14" x14ac:dyDescent="0.2">
      <c r="A58" s="31">
        <f t="shared" si="0"/>
        <v>32</v>
      </c>
      <c r="B58" s="23"/>
      <c r="C58" s="23"/>
      <c r="D58" s="30"/>
      <c r="E58" s="23"/>
      <c r="F58" s="24"/>
      <c r="G58" s="125"/>
      <c r="H58" s="20"/>
      <c r="I58" s="20"/>
      <c r="J58" s="33">
        <f>SUM(Seznam_dokladu[[#This Row],[Částka bez DPH]:[DPH]])</f>
        <v>0</v>
      </c>
      <c r="K58" s="296"/>
      <c r="L58" s="56"/>
      <c r="M5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8" s="105"/>
    </row>
    <row r="59" spans="1:14" x14ac:dyDescent="0.2">
      <c r="A59" s="31">
        <f t="shared" si="0"/>
        <v>33</v>
      </c>
      <c r="B59" s="23"/>
      <c r="C59" s="23"/>
      <c r="D59" s="30"/>
      <c r="E59" s="23"/>
      <c r="F59" s="24"/>
      <c r="G59" s="125"/>
      <c r="H59" s="20"/>
      <c r="I59" s="20"/>
      <c r="J59" s="33">
        <f>SUM(Seznam_dokladu[[#This Row],[Částka bez DPH]:[DPH]])</f>
        <v>0</v>
      </c>
      <c r="K59" s="296"/>
      <c r="L59" s="56"/>
      <c r="M5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9" s="105"/>
    </row>
    <row r="60" spans="1:14" x14ac:dyDescent="0.2">
      <c r="A60" s="31">
        <f t="shared" si="0"/>
        <v>34</v>
      </c>
      <c r="B60" s="23"/>
      <c r="C60" s="23"/>
      <c r="D60" s="30"/>
      <c r="E60" s="23"/>
      <c r="F60" s="24"/>
      <c r="G60" s="125"/>
      <c r="H60" s="20"/>
      <c r="I60" s="20"/>
      <c r="J60" s="33">
        <f>SUM(Seznam_dokladu[[#This Row],[Částka bez DPH]:[DPH]])</f>
        <v>0</v>
      </c>
      <c r="K60" s="296"/>
      <c r="L60" s="56"/>
      <c r="M6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0" s="105"/>
    </row>
    <row r="61" spans="1:14" x14ac:dyDescent="0.2">
      <c r="A61" s="31">
        <f t="shared" si="0"/>
        <v>35</v>
      </c>
      <c r="B61" s="23"/>
      <c r="C61" s="23"/>
      <c r="D61" s="30"/>
      <c r="E61" s="23"/>
      <c r="F61" s="24"/>
      <c r="G61" s="125"/>
      <c r="H61" s="20"/>
      <c r="I61" s="20"/>
      <c r="J61" s="33">
        <f>SUM(Seznam_dokladu[[#This Row],[Částka bez DPH]:[DPH]])</f>
        <v>0</v>
      </c>
      <c r="K61" s="296"/>
      <c r="L61" s="56"/>
      <c r="M6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1" s="105"/>
    </row>
    <row r="62" spans="1:14" x14ac:dyDescent="0.2">
      <c r="A62" s="31">
        <f t="shared" si="0"/>
        <v>36</v>
      </c>
      <c r="B62" s="23"/>
      <c r="C62" s="23"/>
      <c r="D62" s="30"/>
      <c r="E62" s="23"/>
      <c r="F62" s="24"/>
      <c r="G62" s="125"/>
      <c r="H62" s="20"/>
      <c r="I62" s="20"/>
      <c r="J62" s="33">
        <f>SUM(Seznam_dokladu[[#This Row],[Částka bez DPH]:[DPH]])</f>
        <v>0</v>
      </c>
      <c r="K62" s="296"/>
      <c r="L62" s="56"/>
      <c r="M6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2" s="105"/>
    </row>
    <row r="63" spans="1:14" x14ac:dyDescent="0.2">
      <c r="A63" s="31">
        <f t="shared" si="0"/>
        <v>37</v>
      </c>
      <c r="B63" s="23"/>
      <c r="C63" s="23"/>
      <c r="D63" s="30"/>
      <c r="E63" s="23"/>
      <c r="F63" s="24"/>
      <c r="G63" s="125"/>
      <c r="H63" s="20"/>
      <c r="I63" s="20"/>
      <c r="J63" s="33">
        <f>SUM(Seznam_dokladu[[#This Row],[Částka bez DPH]:[DPH]])</f>
        <v>0</v>
      </c>
      <c r="K63" s="296"/>
      <c r="L63" s="56"/>
      <c r="M6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3" s="105"/>
    </row>
    <row r="64" spans="1:14" x14ac:dyDescent="0.2">
      <c r="A64" s="31">
        <f t="shared" si="0"/>
        <v>38</v>
      </c>
      <c r="B64" s="23"/>
      <c r="C64" s="23"/>
      <c r="D64" s="30"/>
      <c r="E64" s="23"/>
      <c r="F64" s="24"/>
      <c r="G64" s="125"/>
      <c r="H64" s="20"/>
      <c r="I64" s="20"/>
      <c r="J64" s="33">
        <f>SUM(Seznam_dokladu[[#This Row],[Částka bez DPH]:[DPH]])</f>
        <v>0</v>
      </c>
      <c r="K64" s="296"/>
      <c r="L64" s="56"/>
      <c r="M6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4" s="105"/>
    </row>
    <row r="65" spans="1:14" x14ac:dyDescent="0.2">
      <c r="A65" s="31">
        <f t="shared" si="0"/>
        <v>39</v>
      </c>
      <c r="B65" s="23"/>
      <c r="C65" s="23"/>
      <c r="D65" s="30"/>
      <c r="E65" s="23"/>
      <c r="F65" s="24"/>
      <c r="G65" s="125"/>
      <c r="H65" s="20"/>
      <c r="I65" s="20"/>
      <c r="J65" s="33">
        <f>SUM(Seznam_dokladu[[#This Row],[Částka bez DPH]:[DPH]])</f>
        <v>0</v>
      </c>
      <c r="K65" s="296"/>
      <c r="L65" s="56"/>
      <c r="M6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5" s="105"/>
    </row>
    <row r="66" spans="1:14" x14ac:dyDescent="0.2">
      <c r="A66" s="31">
        <f t="shared" si="0"/>
        <v>40</v>
      </c>
      <c r="B66" s="23"/>
      <c r="C66" s="23"/>
      <c r="D66" s="30"/>
      <c r="E66" s="23"/>
      <c r="F66" s="24"/>
      <c r="G66" s="125"/>
      <c r="H66" s="20"/>
      <c r="I66" s="20"/>
      <c r="J66" s="33">
        <f>SUM(Seznam_dokladu[[#This Row],[Částka bez DPH]:[DPH]])</f>
        <v>0</v>
      </c>
      <c r="K66" s="296"/>
      <c r="L66" s="56"/>
      <c r="M6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6" s="105"/>
    </row>
    <row r="67" spans="1:14" x14ac:dyDescent="0.2">
      <c r="A67" s="31">
        <f t="shared" si="0"/>
        <v>41</v>
      </c>
      <c r="B67" s="23"/>
      <c r="C67" s="23"/>
      <c r="D67" s="30"/>
      <c r="E67" s="23"/>
      <c r="F67" s="24"/>
      <c r="G67" s="125"/>
      <c r="H67" s="20"/>
      <c r="I67" s="20"/>
      <c r="J67" s="33">
        <f>SUM(Seznam_dokladu[[#This Row],[Částka bez DPH]:[DPH]])</f>
        <v>0</v>
      </c>
      <c r="K67" s="296"/>
      <c r="L67" s="56"/>
      <c r="M6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7" s="105"/>
    </row>
    <row r="68" spans="1:14" x14ac:dyDescent="0.2">
      <c r="A68" s="31">
        <f t="shared" si="0"/>
        <v>42</v>
      </c>
      <c r="B68" s="23"/>
      <c r="C68" s="23"/>
      <c r="D68" s="30"/>
      <c r="E68" s="23"/>
      <c r="F68" s="24"/>
      <c r="G68" s="125"/>
      <c r="H68" s="20"/>
      <c r="I68" s="20"/>
      <c r="J68" s="33">
        <f>SUM(Seznam_dokladu[[#This Row],[Částka bez DPH]:[DPH]])</f>
        <v>0</v>
      </c>
      <c r="K68" s="296"/>
      <c r="L68" s="56"/>
      <c r="M6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8" s="105"/>
    </row>
    <row r="69" spans="1:14" x14ac:dyDescent="0.2">
      <c r="A69" s="31">
        <f t="shared" si="0"/>
        <v>43</v>
      </c>
      <c r="B69" s="23"/>
      <c r="C69" s="23"/>
      <c r="D69" s="30"/>
      <c r="E69" s="23"/>
      <c r="F69" s="24"/>
      <c r="G69" s="125"/>
      <c r="H69" s="20"/>
      <c r="I69" s="20"/>
      <c r="J69" s="33">
        <f>SUM(Seznam_dokladu[[#This Row],[Částka bez DPH]:[DPH]])</f>
        <v>0</v>
      </c>
      <c r="K69" s="296"/>
      <c r="L69" s="56"/>
      <c r="M6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69" s="105"/>
    </row>
    <row r="70" spans="1:14" x14ac:dyDescent="0.2">
      <c r="A70" s="31">
        <f t="shared" si="0"/>
        <v>44</v>
      </c>
      <c r="B70" s="23"/>
      <c r="C70" s="23"/>
      <c r="D70" s="30"/>
      <c r="E70" s="23"/>
      <c r="F70" s="24"/>
      <c r="G70" s="125"/>
      <c r="H70" s="20"/>
      <c r="I70" s="20"/>
      <c r="J70" s="33">
        <f>SUM(Seznam_dokladu[[#This Row],[Částka bez DPH]:[DPH]])</f>
        <v>0</v>
      </c>
      <c r="K70" s="296"/>
      <c r="L70" s="56"/>
      <c r="M7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0" s="105"/>
    </row>
    <row r="71" spans="1:14" x14ac:dyDescent="0.2">
      <c r="A71" s="31">
        <f t="shared" si="0"/>
        <v>45</v>
      </c>
      <c r="B71" s="23"/>
      <c r="C71" s="23"/>
      <c r="D71" s="30"/>
      <c r="E71" s="23"/>
      <c r="F71" s="24"/>
      <c r="G71" s="125"/>
      <c r="H71" s="20"/>
      <c r="I71" s="20"/>
      <c r="J71" s="33">
        <f>SUM(Seznam_dokladu[[#This Row],[Částka bez DPH]:[DPH]])</f>
        <v>0</v>
      </c>
      <c r="K71" s="296"/>
      <c r="L71" s="56"/>
      <c r="M7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1" s="105"/>
    </row>
    <row r="72" spans="1:14" x14ac:dyDescent="0.2">
      <c r="A72" s="31">
        <f t="shared" si="0"/>
        <v>46</v>
      </c>
      <c r="B72" s="23"/>
      <c r="C72" s="23"/>
      <c r="D72" s="30"/>
      <c r="E72" s="23"/>
      <c r="F72" s="24"/>
      <c r="G72" s="125"/>
      <c r="H72" s="20"/>
      <c r="I72" s="20"/>
      <c r="J72" s="33">
        <f>SUM(Seznam_dokladu[[#This Row],[Částka bez DPH]:[DPH]])</f>
        <v>0</v>
      </c>
      <c r="K72" s="296"/>
      <c r="L72" s="56"/>
      <c r="M7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2" s="105"/>
    </row>
    <row r="73" spans="1:14" x14ac:dyDescent="0.2">
      <c r="A73" s="31">
        <f t="shared" si="0"/>
        <v>47</v>
      </c>
      <c r="B73" s="23"/>
      <c r="C73" s="23"/>
      <c r="D73" s="30"/>
      <c r="E73" s="23"/>
      <c r="F73" s="24"/>
      <c r="G73" s="125"/>
      <c r="H73" s="20"/>
      <c r="I73" s="20"/>
      <c r="J73" s="33">
        <f>SUM(Seznam_dokladu[[#This Row],[Částka bez DPH]:[DPH]])</f>
        <v>0</v>
      </c>
      <c r="K73" s="296"/>
      <c r="L73" s="56"/>
      <c r="M7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3" s="105"/>
    </row>
    <row r="74" spans="1:14" x14ac:dyDescent="0.2">
      <c r="A74" s="31">
        <f t="shared" si="0"/>
        <v>48</v>
      </c>
      <c r="B74" s="23"/>
      <c r="C74" s="23"/>
      <c r="D74" s="30"/>
      <c r="E74" s="23"/>
      <c r="F74" s="24"/>
      <c r="G74" s="125"/>
      <c r="H74" s="20"/>
      <c r="I74" s="20"/>
      <c r="J74" s="33">
        <f>SUM(Seznam_dokladu[[#This Row],[Částka bez DPH]:[DPH]])</f>
        <v>0</v>
      </c>
      <c r="K74" s="296"/>
      <c r="L74" s="56"/>
      <c r="M7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4" s="105"/>
    </row>
    <row r="75" spans="1:14" x14ac:dyDescent="0.2">
      <c r="A75" s="31">
        <f t="shared" si="0"/>
        <v>49</v>
      </c>
      <c r="B75" s="23"/>
      <c r="C75" s="23"/>
      <c r="D75" s="30"/>
      <c r="E75" s="23"/>
      <c r="F75" s="24"/>
      <c r="G75" s="125"/>
      <c r="H75" s="20"/>
      <c r="I75" s="20"/>
      <c r="J75" s="33">
        <f>SUM(Seznam_dokladu[[#This Row],[Částka bez DPH]:[DPH]])</f>
        <v>0</v>
      </c>
      <c r="K75" s="296"/>
      <c r="L75" s="56"/>
      <c r="M7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5" s="105"/>
    </row>
    <row r="76" spans="1:14" x14ac:dyDescent="0.2">
      <c r="A76" s="31">
        <f t="shared" si="0"/>
        <v>50</v>
      </c>
      <c r="B76" s="23"/>
      <c r="C76" s="23"/>
      <c r="D76" s="30"/>
      <c r="E76" s="23"/>
      <c r="F76" s="24"/>
      <c r="G76" s="125"/>
      <c r="H76" s="20"/>
      <c r="I76" s="20"/>
      <c r="J76" s="33">
        <f>SUM(Seznam_dokladu[[#This Row],[Částka bez DPH]:[DPH]])</f>
        <v>0</v>
      </c>
      <c r="K76" s="296"/>
      <c r="L76" s="56"/>
      <c r="M7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6" s="105"/>
    </row>
    <row r="77" spans="1:14" x14ac:dyDescent="0.2">
      <c r="A77" s="31">
        <f t="shared" si="0"/>
        <v>51</v>
      </c>
      <c r="B77" s="23"/>
      <c r="C77" s="23"/>
      <c r="D77" s="30"/>
      <c r="E77" s="23"/>
      <c r="F77" s="24"/>
      <c r="G77" s="125"/>
      <c r="H77" s="20"/>
      <c r="I77" s="20"/>
      <c r="J77" s="33">
        <f>SUM(Seznam_dokladu[[#This Row],[Částka bez DPH]:[DPH]])</f>
        <v>0</v>
      </c>
      <c r="K77" s="296"/>
      <c r="L77" s="56"/>
      <c r="M7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7" s="105"/>
    </row>
    <row r="78" spans="1:14" x14ac:dyDescent="0.2">
      <c r="A78" s="31">
        <f t="shared" si="0"/>
        <v>52</v>
      </c>
      <c r="B78" s="23"/>
      <c r="C78" s="23"/>
      <c r="D78" s="30"/>
      <c r="E78" s="23"/>
      <c r="F78" s="24"/>
      <c r="G78" s="125"/>
      <c r="H78" s="20"/>
      <c r="I78" s="20"/>
      <c r="J78" s="33">
        <f>SUM(Seznam_dokladu[[#This Row],[Částka bez DPH]:[DPH]])</f>
        <v>0</v>
      </c>
      <c r="K78" s="296"/>
      <c r="L78" s="56"/>
      <c r="M7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8" s="105"/>
    </row>
    <row r="79" spans="1:14" x14ac:dyDescent="0.2">
      <c r="A79" s="31">
        <f t="shared" si="0"/>
        <v>53</v>
      </c>
      <c r="B79" s="23"/>
      <c r="C79" s="23"/>
      <c r="D79" s="30"/>
      <c r="E79" s="23"/>
      <c r="F79" s="24"/>
      <c r="G79" s="125"/>
      <c r="H79" s="20"/>
      <c r="I79" s="20"/>
      <c r="J79" s="33">
        <f>SUM(Seznam_dokladu[[#This Row],[Částka bez DPH]:[DPH]])</f>
        <v>0</v>
      </c>
      <c r="K79" s="296"/>
      <c r="L79" s="56"/>
      <c r="M7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79" s="105"/>
    </row>
    <row r="80" spans="1:14" x14ac:dyDescent="0.2">
      <c r="A80" s="31">
        <f t="shared" si="0"/>
        <v>54</v>
      </c>
      <c r="B80" s="23"/>
      <c r="C80" s="23"/>
      <c r="D80" s="30"/>
      <c r="E80" s="23"/>
      <c r="F80" s="24"/>
      <c r="G80" s="125"/>
      <c r="H80" s="20"/>
      <c r="I80" s="20"/>
      <c r="J80" s="33">
        <f>SUM(Seznam_dokladu[[#This Row],[Částka bez DPH]:[DPH]])</f>
        <v>0</v>
      </c>
      <c r="K80" s="296"/>
      <c r="L80" s="56"/>
      <c r="M8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0" s="105"/>
    </row>
    <row r="81" spans="1:14" x14ac:dyDescent="0.2">
      <c r="A81" s="31">
        <f t="shared" si="0"/>
        <v>55</v>
      </c>
      <c r="B81" s="23"/>
      <c r="C81" s="23"/>
      <c r="D81" s="30"/>
      <c r="E81" s="23"/>
      <c r="F81" s="24"/>
      <c r="G81" s="125"/>
      <c r="H81" s="20"/>
      <c r="I81" s="20"/>
      <c r="J81" s="33">
        <f>SUM(Seznam_dokladu[[#This Row],[Částka bez DPH]:[DPH]])</f>
        <v>0</v>
      </c>
      <c r="K81" s="296"/>
      <c r="L81" s="56"/>
      <c r="M8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1" s="105"/>
    </row>
    <row r="82" spans="1:14" x14ac:dyDescent="0.2">
      <c r="A82" s="31">
        <f t="shared" si="0"/>
        <v>56</v>
      </c>
      <c r="B82" s="23"/>
      <c r="C82" s="23"/>
      <c r="D82" s="30"/>
      <c r="E82" s="23"/>
      <c r="F82" s="24"/>
      <c r="G82" s="125"/>
      <c r="H82" s="20"/>
      <c r="I82" s="20"/>
      <c r="J82" s="33">
        <f>SUM(Seznam_dokladu[[#This Row],[Částka bez DPH]:[DPH]])</f>
        <v>0</v>
      </c>
      <c r="K82" s="296"/>
      <c r="L82" s="56"/>
      <c r="M8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2" s="105"/>
    </row>
    <row r="83" spans="1:14" x14ac:dyDescent="0.2">
      <c r="A83" s="31">
        <f t="shared" si="0"/>
        <v>57</v>
      </c>
      <c r="B83" s="23"/>
      <c r="C83" s="23"/>
      <c r="D83" s="30"/>
      <c r="E83" s="23"/>
      <c r="F83" s="24"/>
      <c r="G83" s="125"/>
      <c r="H83" s="20"/>
      <c r="I83" s="20"/>
      <c r="J83" s="33">
        <f>SUM(Seznam_dokladu[[#This Row],[Částka bez DPH]:[DPH]])</f>
        <v>0</v>
      </c>
      <c r="K83" s="296"/>
      <c r="L83" s="56"/>
      <c r="M8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3" s="105"/>
    </row>
    <row r="84" spans="1:14" x14ac:dyDescent="0.2">
      <c r="A84" s="31">
        <f t="shared" si="0"/>
        <v>58</v>
      </c>
      <c r="B84" s="23"/>
      <c r="C84" s="23"/>
      <c r="D84" s="30"/>
      <c r="E84" s="23"/>
      <c r="F84" s="24"/>
      <c r="G84" s="125"/>
      <c r="H84" s="20"/>
      <c r="I84" s="20"/>
      <c r="J84" s="33">
        <f>SUM(Seznam_dokladu[[#This Row],[Částka bez DPH]:[DPH]])</f>
        <v>0</v>
      </c>
      <c r="K84" s="296"/>
      <c r="L84" s="56"/>
      <c r="M8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4" s="105"/>
    </row>
    <row r="85" spans="1:14" x14ac:dyDescent="0.2">
      <c r="A85" s="31">
        <f t="shared" si="0"/>
        <v>59</v>
      </c>
      <c r="B85" s="23"/>
      <c r="C85" s="23"/>
      <c r="D85" s="30"/>
      <c r="E85" s="23"/>
      <c r="F85" s="24"/>
      <c r="G85" s="125"/>
      <c r="H85" s="20"/>
      <c r="I85" s="20"/>
      <c r="J85" s="33">
        <f>SUM(Seznam_dokladu[[#This Row],[Částka bez DPH]:[DPH]])</f>
        <v>0</v>
      </c>
      <c r="K85" s="296"/>
      <c r="L85" s="56"/>
      <c r="M8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5" s="105"/>
    </row>
    <row r="86" spans="1:14" x14ac:dyDescent="0.2">
      <c r="A86" s="31">
        <f t="shared" si="0"/>
        <v>60</v>
      </c>
      <c r="B86" s="23"/>
      <c r="C86" s="23"/>
      <c r="D86" s="30"/>
      <c r="E86" s="23"/>
      <c r="F86" s="24"/>
      <c r="G86" s="125"/>
      <c r="H86" s="20"/>
      <c r="I86" s="20"/>
      <c r="J86" s="33">
        <f>SUM(Seznam_dokladu[[#This Row],[Částka bez DPH]:[DPH]])</f>
        <v>0</v>
      </c>
      <c r="K86" s="296"/>
      <c r="L86" s="56"/>
      <c r="M8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6" s="105"/>
    </row>
    <row r="87" spans="1:14" x14ac:dyDescent="0.2">
      <c r="A87" s="31">
        <f t="shared" si="0"/>
        <v>61</v>
      </c>
      <c r="B87" s="23"/>
      <c r="C87" s="23"/>
      <c r="D87" s="30"/>
      <c r="E87" s="23"/>
      <c r="F87" s="24"/>
      <c r="G87" s="125"/>
      <c r="H87" s="20"/>
      <c r="I87" s="20"/>
      <c r="J87" s="33">
        <f>SUM(Seznam_dokladu[[#This Row],[Částka bez DPH]:[DPH]])</f>
        <v>0</v>
      </c>
      <c r="K87" s="296"/>
      <c r="L87" s="56"/>
      <c r="M8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7" s="105"/>
    </row>
    <row r="88" spans="1:14" x14ac:dyDescent="0.2">
      <c r="A88" s="31">
        <f t="shared" si="0"/>
        <v>62</v>
      </c>
      <c r="B88" s="23"/>
      <c r="C88" s="23"/>
      <c r="D88" s="30"/>
      <c r="E88" s="23"/>
      <c r="F88" s="24"/>
      <c r="G88" s="125"/>
      <c r="H88" s="20"/>
      <c r="I88" s="20"/>
      <c r="J88" s="33">
        <f>SUM(Seznam_dokladu[[#This Row],[Částka bez DPH]:[DPH]])</f>
        <v>0</v>
      </c>
      <c r="K88" s="296"/>
      <c r="L88" s="56"/>
      <c r="M8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8" s="105"/>
    </row>
    <row r="89" spans="1:14" x14ac:dyDescent="0.2">
      <c r="A89" s="31">
        <f t="shared" si="0"/>
        <v>63</v>
      </c>
      <c r="B89" s="23"/>
      <c r="C89" s="23"/>
      <c r="D89" s="30"/>
      <c r="E89" s="23"/>
      <c r="F89" s="24"/>
      <c r="G89" s="125"/>
      <c r="H89" s="20"/>
      <c r="I89" s="20"/>
      <c r="J89" s="33">
        <f>SUM(Seznam_dokladu[[#This Row],[Částka bez DPH]:[DPH]])</f>
        <v>0</v>
      </c>
      <c r="K89" s="296"/>
      <c r="L89" s="56"/>
      <c r="M8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89" s="105"/>
    </row>
    <row r="90" spans="1:14" x14ac:dyDescent="0.2">
      <c r="A90" s="31">
        <f t="shared" si="0"/>
        <v>64</v>
      </c>
      <c r="B90" s="23"/>
      <c r="C90" s="23"/>
      <c r="D90" s="30"/>
      <c r="E90" s="23"/>
      <c r="F90" s="24"/>
      <c r="G90" s="125"/>
      <c r="H90" s="20"/>
      <c r="I90" s="20"/>
      <c r="J90" s="33">
        <f>SUM(Seznam_dokladu[[#This Row],[Částka bez DPH]:[DPH]])</f>
        <v>0</v>
      </c>
      <c r="K90" s="296"/>
      <c r="L90" s="56"/>
      <c r="M9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0" s="105"/>
    </row>
    <row r="91" spans="1:14" x14ac:dyDescent="0.2">
      <c r="A91" s="31">
        <f t="shared" ref="A91:A154" si="1">ROW()-26</f>
        <v>65</v>
      </c>
      <c r="B91" s="23"/>
      <c r="C91" s="23"/>
      <c r="D91" s="30"/>
      <c r="E91" s="23"/>
      <c r="F91" s="24"/>
      <c r="G91" s="125"/>
      <c r="H91" s="20"/>
      <c r="I91" s="20"/>
      <c r="J91" s="33">
        <f>SUM(Seznam_dokladu[[#This Row],[Částka bez DPH]:[DPH]])</f>
        <v>0</v>
      </c>
      <c r="K91" s="296"/>
      <c r="L91" s="56"/>
      <c r="M9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1" s="105"/>
    </row>
    <row r="92" spans="1:14" x14ac:dyDescent="0.2">
      <c r="A92" s="31">
        <f t="shared" si="1"/>
        <v>66</v>
      </c>
      <c r="B92" s="23"/>
      <c r="C92" s="23"/>
      <c r="D92" s="30"/>
      <c r="E92" s="23"/>
      <c r="F92" s="24"/>
      <c r="G92" s="125"/>
      <c r="H92" s="20"/>
      <c r="I92" s="20"/>
      <c r="J92" s="33">
        <f>SUM(Seznam_dokladu[[#This Row],[Částka bez DPH]:[DPH]])</f>
        <v>0</v>
      </c>
      <c r="K92" s="296"/>
      <c r="L92" s="56"/>
      <c r="M9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2" s="105"/>
    </row>
    <row r="93" spans="1:14" x14ac:dyDescent="0.2">
      <c r="A93" s="31">
        <f t="shared" si="1"/>
        <v>67</v>
      </c>
      <c r="B93" s="23"/>
      <c r="C93" s="23"/>
      <c r="D93" s="30"/>
      <c r="E93" s="23"/>
      <c r="F93" s="24"/>
      <c r="G93" s="125"/>
      <c r="H93" s="20"/>
      <c r="I93" s="20"/>
      <c r="J93" s="33">
        <f>SUM(Seznam_dokladu[[#This Row],[Částka bez DPH]:[DPH]])</f>
        <v>0</v>
      </c>
      <c r="K93" s="296"/>
      <c r="L93" s="56"/>
      <c r="M9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3" s="105"/>
    </row>
    <row r="94" spans="1:14" x14ac:dyDescent="0.2">
      <c r="A94" s="31">
        <f t="shared" si="1"/>
        <v>68</v>
      </c>
      <c r="B94" s="23"/>
      <c r="C94" s="23"/>
      <c r="D94" s="30"/>
      <c r="E94" s="23"/>
      <c r="F94" s="24"/>
      <c r="G94" s="125"/>
      <c r="H94" s="20"/>
      <c r="I94" s="20"/>
      <c r="J94" s="33">
        <f>SUM(Seznam_dokladu[[#This Row],[Částka bez DPH]:[DPH]])</f>
        <v>0</v>
      </c>
      <c r="K94" s="296"/>
      <c r="L94" s="56"/>
      <c r="M9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4" s="105"/>
    </row>
    <row r="95" spans="1:14" x14ac:dyDescent="0.2">
      <c r="A95" s="31">
        <f t="shared" si="1"/>
        <v>69</v>
      </c>
      <c r="B95" s="23"/>
      <c r="C95" s="23"/>
      <c r="D95" s="30"/>
      <c r="E95" s="23"/>
      <c r="F95" s="24"/>
      <c r="G95" s="125"/>
      <c r="H95" s="20"/>
      <c r="I95" s="20"/>
      <c r="J95" s="33">
        <f>SUM(Seznam_dokladu[[#This Row],[Částka bez DPH]:[DPH]])</f>
        <v>0</v>
      </c>
      <c r="K95" s="296"/>
      <c r="L95" s="56"/>
      <c r="M9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5" s="105"/>
    </row>
    <row r="96" spans="1:14" x14ac:dyDescent="0.2">
      <c r="A96" s="31">
        <f t="shared" si="1"/>
        <v>70</v>
      </c>
      <c r="B96" s="23"/>
      <c r="C96" s="23"/>
      <c r="D96" s="30"/>
      <c r="E96" s="23"/>
      <c r="F96" s="24"/>
      <c r="G96" s="125"/>
      <c r="H96" s="20"/>
      <c r="I96" s="20"/>
      <c r="J96" s="33">
        <f>SUM(Seznam_dokladu[[#This Row],[Částka bez DPH]:[DPH]])</f>
        <v>0</v>
      </c>
      <c r="K96" s="296"/>
      <c r="L96" s="56"/>
      <c r="M9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6" s="105"/>
    </row>
    <row r="97" spans="1:14" x14ac:dyDescent="0.2">
      <c r="A97" s="31">
        <f t="shared" si="1"/>
        <v>71</v>
      </c>
      <c r="B97" s="23"/>
      <c r="C97" s="23"/>
      <c r="D97" s="30"/>
      <c r="E97" s="23"/>
      <c r="F97" s="24"/>
      <c r="G97" s="125"/>
      <c r="H97" s="20"/>
      <c r="I97" s="20"/>
      <c r="J97" s="33">
        <f>SUM(Seznam_dokladu[[#This Row],[Částka bez DPH]:[DPH]])</f>
        <v>0</v>
      </c>
      <c r="K97" s="296"/>
      <c r="L97" s="56"/>
      <c r="M9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7" s="105"/>
    </row>
    <row r="98" spans="1:14" x14ac:dyDescent="0.2">
      <c r="A98" s="31">
        <f t="shared" si="1"/>
        <v>72</v>
      </c>
      <c r="B98" s="23"/>
      <c r="C98" s="23"/>
      <c r="D98" s="30"/>
      <c r="E98" s="23"/>
      <c r="F98" s="24"/>
      <c r="G98" s="125"/>
      <c r="H98" s="20"/>
      <c r="I98" s="20"/>
      <c r="J98" s="33">
        <f>SUM(Seznam_dokladu[[#This Row],[Částka bez DPH]:[DPH]])</f>
        <v>0</v>
      </c>
      <c r="K98" s="296"/>
      <c r="L98" s="56"/>
      <c r="M9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8" s="105"/>
    </row>
    <row r="99" spans="1:14" x14ac:dyDescent="0.2">
      <c r="A99" s="31">
        <f t="shared" si="1"/>
        <v>73</v>
      </c>
      <c r="B99" s="23"/>
      <c r="C99" s="23"/>
      <c r="D99" s="30"/>
      <c r="E99" s="23"/>
      <c r="F99" s="24"/>
      <c r="G99" s="125"/>
      <c r="H99" s="20"/>
      <c r="I99" s="20"/>
      <c r="J99" s="33">
        <f>SUM(Seznam_dokladu[[#This Row],[Částka bez DPH]:[DPH]])</f>
        <v>0</v>
      </c>
      <c r="K99" s="296"/>
      <c r="L99" s="56"/>
      <c r="M9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99" s="105"/>
    </row>
    <row r="100" spans="1:14" x14ac:dyDescent="0.2">
      <c r="A100" s="31">
        <f t="shared" si="1"/>
        <v>74</v>
      </c>
      <c r="B100" s="23"/>
      <c r="C100" s="23"/>
      <c r="D100" s="30"/>
      <c r="E100" s="23"/>
      <c r="F100" s="24"/>
      <c r="G100" s="125"/>
      <c r="H100" s="20"/>
      <c r="I100" s="20"/>
      <c r="J100" s="33">
        <f>SUM(Seznam_dokladu[[#This Row],[Částka bez DPH]:[DPH]])</f>
        <v>0</v>
      </c>
      <c r="K100" s="296"/>
      <c r="L100" s="56"/>
      <c r="M10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0" s="105"/>
    </row>
    <row r="101" spans="1:14" x14ac:dyDescent="0.2">
      <c r="A101" s="31">
        <f t="shared" si="1"/>
        <v>75</v>
      </c>
      <c r="B101" s="23"/>
      <c r="C101" s="23"/>
      <c r="D101" s="30"/>
      <c r="E101" s="23"/>
      <c r="F101" s="24"/>
      <c r="G101" s="125"/>
      <c r="H101" s="20"/>
      <c r="I101" s="20"/>
      <c r="J101" s="33">
        <f>SUM(Seznam_dokladu[[#This Row],[Částka bez DPH]:[DPH]])</f>
        <v>0</v>
      </c>
      <c r="K101" s="296"/>
      <c r="L101" s="56"/>
      <c r="M10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1" s="105"/>
    </row>
    <row r="102" spans="1:14" x14ac:dyDescent="0.2">
      <c r="A102" s="31">
        <f t="shared" si="1"/>
        <v>76</v>
      </c>
      <c r="B102" s="23"/>
      <c r="C102" s="23"/>
      <c r="D102" s="30"/>
      <c r="E102" s="23"/>
      <c r="F102" s="24"/>
      <c r="G102" s="125"/>
      <c r="H102" s="20"/>
      <c r="I102" s="20"/>
      <c r="J102" s="33">
        <f>SUM(Seznam_dokladu[[#This Row],[Částka bez DPH]:[DPH]])</f>
        <v>0</v>
      </c>
      <c r="K102" s="296"/>
      <c r="L102" s="56"/>
      <c r="M10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2" s="105"/>
    </row>
    <row r="103" spans="1:14" x14ac:dyDescent="0.2">
      <c r="A103" s="31">
        <f t="shared" si="1"/>
        <v>77</v>
      </c>
      <c r="B103" s="23"/>
      <c r="C103" s="23"/>
      <c r="D103" s="30"/>
      <c r="E103" s="23"/>
      <c r="F103" s="24"/>
      <c r="G103" s="125"/>
      <c r="H103" s="20"/>
      <c r="I103" s="20"/>
      <c r="J103" s="33">
        <f>SUM(Seznam_dokladu[[#This Row],[Částka bez DPH]:[DPH]])</f>
        <v>0</v>
      </c>
      <c r="K103" s="296"/>
      <c r="L103" s="56"/>
      <c r="M10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3" s="105"/>
    </row>
    <row r="104" spans="1:14" x14ac:dyDescent="0.2">
      <c r="A104" s="31">
        <f t="shared" si="1"/>
        <v>78</v>
      </c>
      <c r="B104" s="23"/>
      <c r="C104" s="23"/>
      <c r="D104" s="30"/>
      <c r="E104" s="23"/>
      <c r="F104" s="24"/>
      <c r="G104" s="125"/>
      <c r="H104" s="20"/>
      <c r="I104" s="20"/>
      <c r="J104" s="33">
        <f>SUM(Seznam_dokladu[[#This Row],[Částka bez DPH]:[DPH]])</f>
        <v>0</v>
      </c>
      <c r="K104" s="296"/>
      <c r="L104" s="56"/>
      <c r="M10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4" s="105"/>
    </row>
    <row r="105" spans="1:14" x14ac:dyDescent="0.2">
      <c r="A105" s="31">
        <f t="shared" si="1"/>
        <v>79</v>
      </c>
      <c r="B105" s="23"/>
      <c r="C105" s="23"/>
      <c r="D105" s="30"/>
      <c r="E105" s="23"/>
      <c r="F105" s="24"/>
      <c r="G105" s="125"/>
      <c r="H105" s="20"/>
      <c r="I105" s="20"/>
      <c r="J105" s="33">
        <f>SUM(Seznam_dokladu[[#This Row],[Částka bez DPH]:[DPH]])</f>
        <v>0</v>
      </c>
      <c r="K105" s="296"/>
      <c r="L105" s="56"/>
      <c r="M10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5" s="105"/>
    </row>
    <row r="106" spans="1:14" x14ac:dyDescent="0.2">
      <c r="A106" s="31">
        <f t="shared" si="1"/>
        <v>80</v>
      </c>
      <c r="B106" s="23"/>
      <c r="C106" s="23"/>
      <c r="D106" s="30"/>
      <c r="E106" s="23"/>
      <c r="F106" s="24"/>
      <c r="G106" s="125"/>
      <c r="H106" s="20"/>
      <c r="I106" s="20"/>
      <c r="J106" s="33">
        <f>SUM(Seznam_dokladu[[#This Row],[Částka bez DPH]:[DPH]])</f>
        <v>0</v>
      </c>
      <c r="K106" s="296"/>
      <c r="L106" s="56"/>
      <c r="M10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6" s="105"/>
    </row>
    <row r="107" spans="1:14" x14ac:dyDescent="0.2">
      <c r="A107" s="31">
        <f t="shared" si="1"/>
        <v>81</v>
      </c>
      <c r="B107" s="23"/>
      <c r="C107" s="23"/>
      <c r="D107" s="30"/>
      <c r="E107" s="23"/>
      <c r="F107" s="24"/>
      <c r="G107" s="125"/>
      <c r="H107" s="20"/>
      <c r="I107" s="20"/>
      <c r="J107" s="33">
        <f>SUM(Seznam_dokladu[[#This Row],[Částka bez DPH]:[DPH]])</f>
        <v>0</v>
      </c>
      <c r="K107" s="296"/>
      <c r="L107" s="56"/>
      <c r="M10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7" s="105"/>
    </row>
    <row r="108" spans="1:14" x14ac:dyDescent="0.2">
      <c r="A108" s="31">
        <f t="shared" si="1"/>
        <v>82</v>
      </c>
      <c r="B108" s="23"/>
      <c r="C108" s="23"/>
      <c r="D108" s="30"/>
      <c r="E108" s="23"/>
      <c r="F108" s="24"/>
      <c r="G108" s="125"/>
      <c r="H108" s="20"/>
      <c r="I108" s="20"/>
      <c r="J108" s="33">
        <f>SUM(Seznam_dokladu[[#This Row],[Částka bez DPH]:[DPH]])</f>
        <v>0</v>
      </c>
      <c r="K108" s="296"/>
      <c r="L108" s="56"/>
      <c r="M10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8" s="105"/>
    </row>
    <row r="109" spans="1:14" x14ac:dyDescent="0.2">
      <c r="A109" s="31">
        <f t="shared" si="1"/>
        <v>83</v>
      </c>
      <c r="B109" s="23"/>
      <c r="C109" s="23"/>
      <c r="D109" s="30"/>
      <c r="E109" s="23"/>
      <c r="F109" s="24"/>
      <c r="G109" s="125"/>
      <c r="H109" s="20"/>
      <c r="I109" s="20"/>
      <c r="J109" s="33">
        <f>SUM(Seznam_dokladu[[#This Row],[Částka bez DPH]:[DPH]])</f>
        <v>0</v>
      </c>
      <c r="K109" s="296"/>
      <c r="L109" s="56"/>
      <c r="M10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09" s="105"/>
    </row>
    <row r="110" spans="1:14" x14ac:dyDescent="0.2">
      <c r="A110" s="31">
        <f t="shared" si="1"/>
        <v>84</v>
      </c>
      <c r="B110" s="23"/>
      <c r="C110" s="23"/>
      <c r="D110" s="30"/>
      <c r="E110" s="23"/>
      <c r="F110" s="24"/>
      <c r="G110" s="125"/>
      <c r="H110" s="20"/>
      <c r="I110" s="20"/>
      <c r="J110" s="33">
        <f>SUM(Seznam_dokladu[[#This Row],[Částka bez DPH]:[DPH]])</f>
        <v>0</v>
      </c>
      <c r="K110" s="296"/>
      <c r="L110" s="56"/>
      <c r="M11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0" s="105"/>
    </row>
    <row r="111" spans="1:14" x14ac:dyDescent="0.2">
      <c r="A111" s="31">
        <f t="shared" si="1"/>
        <v>85</v>
      </c>
      <c r="B111" s="23"/>
      <c r="C111" s="23"/>
      <c r="D111" s="30"/>
      <c r="E111" s="23"/>
      <c r="F111" s="24"/>
      <c r="G111" s="125"/>
      <c r="H111" s="20"/>
      <c r="I111" s="20"/>
      <c r="J111" s="33">
        <f>SUM(Seznam_dokladu[[#This Row],[Částka bez DPH]:[DPH]])</f>
        <v>0</v>
      </c>
      <c r="K111" s="296"/>
      <c r="L111" s="56"/>
      <c r="M11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1" s="105"/>
    </row>
    <row r="112" spans="1:14" x14ac:dyDescent="0.2">
      <c r="A112" s="31">
        <f t="shared" si="1"/>
        <v>86</v>
      </c>
      <c r="B112" s="23"/>
      <c r="C112" s="23"/>
      <c r="D112" s="30"/>
      <c r="E112" s="23"/>
      <c r="F112" s="24"/>
      <c r="G112" s="125"/>
      <c r="H112" s="20"/>
      <c r="I112" s="20"/>
      <c r="J112" s="33">
        <f>SUM(Seznam_dokladu[[#This Row],[Částka bez DPH]:[DPH]])</f>
        <v>0</v>
      </c>
      <c r="K112" s="296"/>
      <c r="L112" s="56"/>
      <c r="M11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2" s="105"/>
    </row>
    <row r="113" spans="1:14" x14ac:dyDescent="0.2">
      <c r="A113" s="31">
        <f t="shared" si="1"/>
        <v>87</v>
      </c>
      <c r="B113" s="23"/>
      <c r="C113" s="23"/>
      <c r="D113" s="30"/>
      <c r="E113" s="23"/>
      <c r="F113" s="24"/>
      <c r="G113" s="125"/>
      <c r="H113" s="20"/>
      <c r="I113" s="20"/>
      <c r="J113" s="33">
        <f>SUM(Seznam_dokladu[[#This Row],[Částka bez DPH]:[DPH]])</f>
        <v>0</v>
      </c>
      <c r="K113" s="296"/>
      <c r="L113" s="56"/>
      <c r="M11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3" s="105"/>
    </row>
    <row r="114" spans="1:14" x14ac:dyDescent="0.2">
      <c r="A114" s="31">
        <f t="shared" si="1"/>
        <v>88</v>
      </c>
      <c r="B114" s="23"/>
      <c r="C114" s="23"/>
      <c r="D114" s="30"/>
      <c r="E114" s="23"/>
      <c r="F114" s="24"/>
      <c r="G114" s="125"/>
      <c r="H114" s="20"/>
      <c r="I114" s="20"/>
      <c r="J114" s="33">
        <f>SUM(Seznam_dokladu[[#This Row],[Částka bez DPH]:[DPH]])</f>
        <v>0</v>
      </c>
      <c r="K114" s="296"/>
      <c r="L114" s="56"/>
      <c r="M11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4" s="105"/>
    </row>
    <row r="115" spans="1:14" x14ac:dyDescent="0.2">
      <c r="A115" s="31">
        <f t="shared" si="1"/>
        <v>89</v>
      </c>
      <c r="B115" s="23"/>
      <c r="C115" s="23"/>
      <c r="D115" s="30"/>
      <c r="E115" s="23"/>
      <c r="F115" s="24"/>
      <c r="G115" s="125"/>
      <c r="H115" s="20"/>
      <c r="I115" s="20"/>
      <c r="J115" s="33">
        <f>SUM(Seznam_dokladu[[#This Row],[Částka bez DPH]:[DPH]])</f>
        <v>0</v>
      </c>
      <c r="K115" s="296"/>
      <c r="L115" s="56"/>
      <c r="M11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5" s="105"/>
    </row>
    <row r="116" spans="1:14" x14ac:dyDescent="0.2">
      <c r="A116" s="31">
        <f t="shared" si="1"/>
        <v>90</v>
      </c>
      <c r="B116" s="23"/>
      <c r="C116" s="23"/>
      <c r="D116" s="30"/>
      <c r="E116" s="23"/>
      <c r="F116" s="24"/>
      <c r="G116" s="125"/>
      <c r="H116" s="20"/>
      <c r="I116" s="20"/>
      <c r="J116" s="33">
        <f>SUM(Seznam_dokladu[[#This Row],[Částka bez DPH]:[DPH]])</f>
        <v>0</v>
      </c>
      <c r="K116" s="296"/>
      <c r="L116" s="56"/>
      <c r="M11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6" s="105"/>
    </row>
    <row r="117" spans="1:14" x14ac:dyDescent="0.2">
      <c r="A117" s="31">
        <f t="shared" si="1"/>
        <v>91</v>
      </c>
      <c r="B117" s="23"/>
      <c r="C117" s="23"/>
      <c r="D117" s="30"/>
      <c r="E117" s="23"/>
      <c r="F117" s="24"/>
      <c r="G117" s="125"/>
      <c r="H117" s="20"/>
      <c r="I117" s="20"/>
      <c r="J117" s="33">
        <f>SUM(Seznam_dokladu[[#This Row],[Částka bez DPH]:[DPH]])</f>
        <v>0</v>
      </c>
      <c r="K117" s="296"/>
      <c r="L117" s="56"/>
      <c r="M11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7" s="105"/>
    </row>
    <row r="118" spans="1:14" x14ac:dyDescent="0.2">
      <c r="A118" s="31">
        <f t="shared" si="1"/>
        <v>92</v>
      </c>
      <c r="B118" s="23"/>
      <c r="C118" s="23"/>
      <c r="D118" s="30"/>
      <c r="E118" s="23"/>
      <c r="F118" s="24"/>
      <c r="G118" s="125"/>
      <c r="H118" s="20"/>
      <c r="I118" s="20"/>
      <c r="J118" s="33">
        <f>SUM(Seznam_dokladu[[#This Row],[Částka bez DPH]:[DPH]])</f>
        <v>0</v>
      </c>
      <c r="K118" s="296"/>
      <c r="L118" s="56"/>
      <c r="M11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8" s="105"/>
    </row>
    <row r="119" spans="1:14" x14ac:dyDescent="0.2">
      <c r="A119" s="31">
        <f t="shared" si="1"/>
        <v>93</v>
      </c>
      <c r="B119" s="23"/>
      <c r="C119" s="23"/>
      <c r="D119" s="30"/>
      <c r="E119" s="23"/>
      <c r="F119" s="24"/>
      <c r="G119" s="125"/>
      <c r="H119" s="20"/>
      <c r="I119" s="20"/>
      <c r="J119" s="33">
        <f>SUM(Seznam_dokladu[[#This Row],[Částka bez DPH]:[DPH]])</f>
        <v>0</v>
      </c>
      <c r="K119" s="296"/>
      <c r="L119" s="56"/>
      <c r="M11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19" s="105"/>
    </row>
    <row r="120" spans="1:14" x14ac:dyDescent="0.2">
      <c r="A120" s="31">
        <f t="shared" si="1"/>
        <v>94</v>
      </c>
      <c r="B120" s="23"/>
      <c r="C120" s="23"/>
      <c r="D120" s="30"/>
      <c r="E120" s="23"/>
      <c r="F120" s="24"/>
      <c r="G120" s="125"/>
      <c r="H120" s="20"/>
      <c r="I120" s="20"/>
      <c r="J120" s="33">
        <f>SUM(Seznam_dokladu[[#This Row],[Částka bez DPH]:[DPH]])</f>
        <v>0</v>
      </c>
      <c r="K120" s="296"/>
      <c r="L120" s="56"/>
      <c r="M12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0" s="105"/>
    </row>
    <row r="121" spans="1:14" x14ac:dyDescent="0.2">
      <c r="A121" s="31">
        <f t="shared" si="1"/>
        <v>95</v>
      </c>
      <c r="B121" s="23"/>
      <c r="C121" s="23"/>
      <c r="D121" s="30"/>
      <c r="E121" s="23"/>
      <c r="F121" s="24"/>
      <c r="G121" s="125"/>
      <c r="H121" s="20"/>
      <c r="I121" s="20"/>
      <c r="J121" s="33">
        <f>SUM(Seznam_dokladu[[#This Row],[Částka bez DPH]:[DPH]])</f>
        <v>0</v>
      </c>
      <c r="K121" s="296"/>
      <c r="L121" s="56"/>
      <c r="M12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1" s="105"/>
    </row>
    <row r="122" spans="1:14" x14ac:dyDescent="0.2">
      <c r="A122" s="31">
        <f t="shared" si="1"/>
        <v>96</v>
      </c>
      <c r="B122" s="23"/>
      <c r="C122" s="23"/>
      <c r="D122" s="30"/>
      <c r="E122" s="23"/>
      <c r="F122" s="24"/>
      <c r="G122" s="125"/>
      <c r="H122" s="20"/>
      <c r="I122" s="20"/>
      <c r="J122" s="33">
        <f>SUM(Seznam_dokladu[[#This Row],[Částka bez DPH]:[DPH]])</f>
        <v>0</v>
      </c>
      <c r="K122" s="296"/>
      <c r="L122" s="56"/>
      <c r="M12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2" s="105"/>
    </row>
    <row r="123" spans="1:14" x14ac:dyDescent="0.2">
      <c r="A123" s="31">
        <f t="shared" si="1"/>
        <v>97</v>
      </c>
      <c r="B123" s="23"/>
      <c r="C123" s="23"/>
      <c r="D123" s="30"/>
      <c r="E123" s="23"/>
      <c r="F123" s="24"/>
      <c r="G123" s="125"/>
      <c r="H123" s="20"/>
      <c r="I123" s="20"/>
      <c r="J123" s="33">
        <f>SUM(Seznam_dokladu[[#This Row],[Částka bez DPH]:[DPH]])</f>
        <v>0</v>
      </c>
      <c r="K123" s="296"/>
      <c r="L123" s="56"/>
      <c r="M12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3" s="105"/>
    </row>
    <row r="124" spans="1:14" x14ac:dyDescent="0.2">
      <c r="A124" s="31">
        <f t="shared" si="1"/>
        <v>98</v>
      </c>
      <c r="B124" s="23"/>
      <c r="C124" s="23"/>
      <c r="D124" s="30"/>
      <c r="E124" s="23"/>
      <c r="F124" s="24"/>
      <c r="G124" s="125"/>
      <c r="H124" s="20"/>
      <c r="I124" s="20"/>
      <c r="J124" s="33">
        <f>SUM(Seznam_dokladu[[#This Row],[Částka bez DPH]:[DPH]])</f>
        <v>0</v>
      </c>
      <c r="K124" s="296"/>
      <c r="L124" s="56"/>
      <c r="M12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4" s="105"/>
    </row>
    <row r="125" spans="1:14" x14ac:dyDescent="0.2">
      <c r="A125" s="31">
        <f t="shared" si="1"/>
        <v>99</v>
      </c>
      <c r="B125" s="23"/>
      <c r="C125" s="23"/>
      <c r="D125" s="30"/>
      <c r="E125" s="23"/>
      <c r="F125" s="24"/>
      <c r="G125" s="125"/>
      <c r="H125" s="20"/>
      <c r="I125" s="20"/>
      <c r="J125" s="33">
        <f>SUM(Seznam_dokladu[[#This Row],[Částka bez DPH]:[DPH]])</f>
        <v>0</v>
      </c>
      <c r="K125" s="296"/>
      <c r="L125" s="56"/>
      <c r="M12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5" s="105"/>
    </row>
    <row r="126" spans="1:14" x14ac:dyDescent="0.2">
      <c r="A126" s="31">
        <f t="shared" si="1"/>
        <v>100</v>
      </c>
      <c r="B126" s="23"/>
      <c r="C126" s="23"/>
      <c r="D126" s="30"/>
      <c r="E126" s="23"/>
      <c r="F126" s="24"/>
      <c r="G126" s="125"/>
      <c r="H126" s="20"/>
      <c r="I126" s="20"/>
      <c r="J126" s="33">
        <f>SUM(Seznam_dokladu[[#This Row],[Částka bez DPH]:[DPH]])</f>
        <v>0</v>
      </c>
      <c r="K126" s="296"/>
      <c r="L126" s="56"/>
      <c r="M12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6" s="105"/>
    </row>
    <row r="127" spans="1:14" x14ac:dyDescent="0.2">
      <c r="A127" s="31">
        <f t="shared" si="1"/>
        <v>101</v>
      </c>
      <c r="B127" s="23"/>
      <c r="C127" s="23"/>
      <c r="D127" s="30"/>
      <c r="E127" s="23"/>
      <c r="F127" s="24"/>
      <c r="G127" s="125"/>
      <c r="H127" s="20"/>
      <c r="I127" s="20"/>
      <c r="J127" s="33">
        <f>SUM(Seznam_dokladu[[#This Row],[Částka bez DPH]:[DPH]])</f>
        <v>0</v>
      </c>
      <c r="K127" s="296"/>
      <c r="L127" s="56"/>
      <c r="M12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7" s="105"/>
    </row>
    <row r="128" spans="1:14" x14ac:dyDescent="0.2">
      <c r="A128" s="31">
        <f t="shared" si="1"/>
        <v>102</v>
      </c>
      <c r="B128" s="23"/>
      <c r="C128" s="23"/>
      <c r="D128" s="30"/>
      <c r="E128" s="23"/>
      <c r="F128" s="24"/>
      <c r="G128" s="125"/>
      <c r="H128" s="20"/>
      <c r="I128" s="20"/>
      <c r="J128" s="33">
        <f>SUM(Seznam_dokladu[[#This Row],[Částka bez DPH]:[DPH]])</f>
        <v>0</v>
      </c>
      <c r="K128" s="296"/>
      <c r="L128" s="56"/>
      <c r="M12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8" s="105"/>
    </row>
    <row r="129" spans="1:14" x14ac:dyDescent="0.2">
      <c r="A129" s="31">
        <f t="shared" si="1"/>
        <v>103</v>
      </c>
      <c r="B129" s="23"/>
      <c r="C129" s="23"/>
      <c r="D129" s="30"/>
      <c r="E129" s="23"/>
      <c r="F129" s="24"/>
      <c r="G129" s="125"/>
      <c r="H129" s="20"/>
      <c r="I129" s="20"/>
      <c r="J129" s="33">
        <f>SUM(Seznam_dokladu[[#This Row],[Částka bez DPH]:[DPH]])</f>
        <v>0</v>
      </c>
      <c r="K129" s="296"/>
      <c r="L129" s="56"/>
      <c r="M12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29" s="105"/>
    </row>
    <row r="130" spans="1:14" x14ac:dyDescent="0.2">
      <c r="A130" s="31">
        <f t="shared" si="1"/>
        <v>104</v>
      </c>
      <c r="B130" s="23"/>
      <c r="C130" s="23"/>
      <c r="D130" s="30"/>
      <c r="E130" s="23"/>
      <c r="F130" s="24"/>
      <c r="G130" s="125"/>
      <c r="H130" s="20"/>
      <c r="I130" s="20"/>
      <c r="J130" s="33">
        <f>SUM(Seznam_dokladu[[#This Row],[Částka bez DPH]:[DPH]])</f>
        <v>0</v>
      </c>
      <c r="K130" s="296"/>
      <c r="L130" s="56"/>
      <c r="M13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0" s="105"/>
    </row>
    <row r="131" spans="1:14" x14ac:dyDescent="0.2">
      <c r="A131" s="31">
        <f t="shared" si="1"/>
        <v>105</v>
      </c>
      <c r="B131" s="23"/>
      <c r="C131" s="23"/>
      <c r="D131" s="30"/>
      <c r="E131" s="23"/>
      <c r="F131" s="24"/>
      <c r="G131" s="125"/>
      <c r="H131" s="20"/>
      <c r="I131" s="20"/>
      <c r="J131" s="33">
        <f>SUM(Seznam_dokladu[[#This Row],[Částka bez DPH]:[DPH]])</f>
        <v>0</v>
      </c>
      <c r="K131" s="296"/>
      <c r="L131" s="56"/>
      <c r="M13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1" s="105"/>
    </row>
    <row r="132" spans="1:14" x14ac:dyDescent="0.2">
      <c r="A132" s="31">
        <f t="shared" si="1"/>
        <v>106</v>
      </c>
      <c r="B132" s="23"/>
      <c r="C132" s="23"/>
      <c r="D132" s="30"/>
      <c r="E132" s="23"/>
      <c r="F132" s="24"/>
      <c r="G132" s="125"/>
      <c r="H132" s="20"/>
      <c r="I132" s="20"/>
      <c r="J132" s="33">
        <f>SUM(Seznam_dokladu[[#This Row],[Částka bez DPH]:[DPH]])</f>
        <v>0</v>
      </c>
      <c r="K132" s="296"/>
      <c r="L132" s="56"/>
      <c r="M13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2" s="105"/>
    </row>
    <row r="133" spans="1:14" x14ac:dyDescent="0.2">
      <c r="A133" s="31">
        <f t="shared" si="1"/>
        <v>107</v>
      </c>
      <c r="B133" s="23"/>
      <c r="C133" s="23"/>
      <c r="D133" s="30"/>
      <c r="E133" s="23"/>
      <c r="F133" s="24"/>
      <c r="G133" s="125"/>
      <c r="H133" s="20"/>
      <c r="I133" s="20"/>
      <c r="J133" s="33">
        <f>SUM(Seznam_dokladu[[#This Row],[Částka bez DPH]:[DPH]])</f>
        <v>0</v>
      </c>
      <c r="K133" s="296"/>
      <c r="L133" s="56"/>
      <c r="M13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3" s="105"/>
    </row>
    <row r="134" spans="1:14" x14ac:dyDescent="0.2">
      <c r="A134" s="31">
        <f t="shared" si="1"/>
        <v>108</v>
      </c>
      <c r="B134" s="23"/>
      <c r="C134" s="23"/>
      <c r="D134" s="30"/>
      <c r="E134" s="23"/>
      <c r="F134" s="24"/>
      <c r="G134" s="125"/>
      <c r="H134" s="20"/>
      <c r="I134" s="20"/>
      <c r="J134" s="33">
        <f>SUM(Seznam_dokladu[[#This Row],[Částka bez DPH]:[DPH]])</f>
        <v>0</v>
      </c>
      <c r="K134" s="296"/>
      <c r="L134" s="56"/>
      <c r="M13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4" s="105"/>
    </row>
    <row r="135" spans="1:14" x14ac:dyDescent="0.2">
      <c r="A135" s="31">
        <f t="shared" si="1"/>
        <v>109</v>
      </c>
      <c r="B135" s="23"/>
      <c r="C135" s="23"/>
      <c r="D135" s="30"/>
      <c r="E135" s="23"/>
      <c r="F135" s="24"/>
      <c r="G135" s="125"/>
      <c r="H135" s="20"/>
      <c r="I135" s="20"/>
      <c r="J135" s="33">
        <f>SUM(Seznam_dokladu[[#This Row],[Částka bez DPH]:[DPH]])</f>
        <v>0</v>
      </c>
      <c r="K135" s="296"/>
      <c r="L135" s="56"/>
      <c r="M13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5" s="105"/>
    </row>
    <row r="136" spans="1:14" x14ac:dyDescent="0.2">
      <c r="A136" s="31">
        <f t="shared" si="1"/>
        <v>110</v>
      </c>
      <c r="B136" s="23"/>
      <c r="C136" s="23"/>
      <c r="D136" s="30"/>
      <c r="E136" s="23"/>
      <c r="F136" s="24"/>
      <c r="G136" s="125"/>
      <c r="H136" s="20"/>
      <c r="I136" s="20"/>
      <c r="J136" s="33">
        <f>SUM(Seznam_dokladu[[#This Row],[Částka bez DPH]:[DPH]])</f>
        <v>0</v>
      </c>
      <c r="K136" s="296"/>
      <c r="L136" s="56"/>
      <c r="M13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6" s="105"/>
    </row>
    <row r="137" spans="1:14" x14ac:dyDescent="0.2">
      <c r="A137" s="31">
        <f t="shared" si="1"/>
        <v>111</v>
      </c>
      <c r="B137" s="23"/>
      <c r="C137" s="23"/>
      <c r="D137" s="30"/>
      <c r="E137" s="23"/>
      <c r="F137" s="24"/>
      <c r="G137" s="125"/>
      <c r="H137" s="20"/>
      <c r="I137" s="20"/>
      <c r="J137" s="33">
        <f>SUM(Seznam_dokladu[[#This Row],[Částka bez DPH]:[DPH]])</f>
        <v>0</v>
      </c>
      <c r="K137" s="296"/>
      <c r="L137" s="56"/>
      <c r="M13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7" s="105"/>
    </row>
    <row r="138" spans="1:14" x14ac:dyDescent="0.2">
      <c r="A138" s="31">
        <f t="shared" si="1"/>
        <v>112</v>
      </c>
      <c r="B138" s="23"/>
      <c r="C138" s="23"/>
      <c r="D138" s="30"/>
      <c r="E138" s="23"/>
      <c r="F138" s="24"/>
      <c r="G138" s="125"/>
      <c r="H138" s="20"/>
      <c r="I138" s="20"/>
      <c r="J138" s="33">
        <f>SUM(Seznam_dokladu[[#This Row],[Částka bez DPH]:[DPH]])</f>
        <v>0</v>
      </c>
      <c r="K138" s="296"/>
      <c r="L138" s="56"/>
      <c r="M13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8" s="105"/>
    </row>
    <row r="139" spans="1:14" x14ac:dyDescent="0.2">
      <c r="A139" s="31">
        <f t="shared" si="1"/>
        <v>113</v>
      </c>
      <c r="B139" s="23"/>
      <c r="C139" s="23"/>
      <c r="D139" s="30"/>
      <c r="E139" s="23"/>
      <c r="F139" s="24"/>
      <c r="G139" s="125"/>
      <c r="H139" s="20"/>
      <c r="I139" s="20"/>
      <c r="J139" s="33">
        <f>SUM(Seznam_dokladu[[#This Row],[Částka bez DPH]:[DPH]])</f>
        <v>0</v>
      </c>
      <c r="K139" s="296"/>
      <c r="L139" s="56"/>
      <c r="M13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39" s="105"/>
    </row>
    <row r="140" spans="1:14" x14ac:dyDescent="0.2">
      <c r="A140" s="31">
        <f t="shared" si="1"/>
        <v>114</v>
      </c>
      <c r="B140" s="23"/>
      <c r="C140" s="23"/>
      <c r="D140" s="30"/>
      <c r="E140" s="23"/>
      <c r="F140" s="24"/>
      <c r="G140" s="125"/>
      <c r="H140" s="20"/>
      <c r="I140" s="20"/>
      <c r="J140" s="33">
        <f>SUM(Seznam_dokladu[[#This Row],[Částka bez DPH]:[DPH]])</f>
        <v>0</v>
      </c>
      <c r="K140" s="296"/>
      <c r="L140" s="56"/>
      <c r="M14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0" s="105"/>
    </row>
    <row r="141" spans="1:14" x14ac:dyDescent="0.2">
      <c r="A141" s="31">
        <f t="shared" si="1"/>
        <v>115</v>
      </c>
      <c r="B141" s="23"/>
      <c r="C141" s="23"/>
      <c r="D141" s="30"/>
      <c r="E141" s="23"/>
      <c r="F141" s="24"/>
      <c r="G141" s="125"/>
      <c r="H141" s="20"/>
      <c r="I141" s="20"/>
      <c r="J141" s="33">
        <f>SUM(Seznam_dokladu[[#This Row],[Částka bez DPH]:[DPH]])</f>
        <v>0</v>
      </c>
      <c r="K141" s="296"/>
      <c r="L141" s="56"/>
      <c r="M14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1" s="105"/>
    </row>
    <row r="142" spans="1:14" x14ac:dyDescent="0.2">
      <c r="A142" s="31">
        <f t="shared" si="1"/>
        <v>116</v>
      </c>
      <c r="B142" s="23"/>
      <c r="C142" s="23"/>
      <c r="D142" s="30"/>
      <c r="E142" s="23"/>
      <c r="F142" s="24"/>
      <c r="G142" s="125"/>
      <c r="H142" s="20"/>
      <c r="I142" s="20"/>
      <c r="J142" s="33">
        <f>SUM(Seznam_dokladu[[#This Row],[Částka bez DPH]:[DPH]])</f>
        <v>0</v>
      </c>
      <c r="K142" s="296"/>
      <c r="L142" s="56"/>
      <c r="M14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2" s="105"/>
    </row>
    <row r="143" spans="1:14" x14ac:dyDescent="0.2">
      <c r="A143" s="31">
        <f t="shared" si="1"/>
        <v>117</v>
      </c>
      <c r="B143" s="23"/>
      <c r="C143" s="23"/>
      <c r="D143" s="30"/>
      <c r="E143" s="23"/>
      <c r="F143" s="24"/>
      <c r="G143" s="125"/>
      <c r="H143" s="20"/>
      <c r="I143" s="20"/>
      <c r="J143" s="33">
        <f>SUM(Seznam_dokladu[[#This Row],[Částka bez DPH]:[DPH]])</f>
        <v>0</v>
      </c>
      <c r="K143" s="296"/>
      <c r="L143" s="56"/>
      <c r="M14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3" s="105"/>
    </row>
    <row r="144" spans="1:14" x14ac:dyDescent="0.2">
      <c r="A144" s="31">
        <f t="shared" si="1"/>
        <v>118</v>
      </c>
      <c r="B144" s="23"/>
      <c r="C144" s="23"/>
      <c r="D144" s="30"/>
      <c r="E144" s="23"/>
      <c r="F144" s="24"/>
      <c r="G144" s="125"/>
      <c r="H144" s="20"/>
      <c r="I144" s="20"/>
      <c r="J144" s="33">
        <f>SUM(Seznam_dokladu[[#This Row],[Částka bez DPH]:[DPH]])</f>
        <v>0</v>
      </c>
      <c r="K144" s="296"/>
      <c r="L144" s="56"/>
      <c r="M14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4" s="105"/>
    </row>
    <row r="145" spans="1:14" x14ac:dyDescent="0.2">
      <c r="A145" s="31">
        <f t="shared" si="1"/>
        <v>119</v>
      </c>
      <c r="B145" s="23"/>
      <c r="C145" s="23"/>
      <c r="D145" s="30"/>
      <c r="E145" s="23"/>
      <c r="F145" s="24"/>
      <c r="G145" s="125"/>
      <c r="H145" s="20"/>
      <c r="I145" s="20"/>
      <c r="J145" s="33">
        <f>SUM(Seznam_dokladu[[#This Row],[Částka bez DPH]:[DPH]])</f>
        <v>0</v>
      </c>
      <c r="K145" s="296"/>
      <c r="L145" s="56"/>
      <c r="M14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5" s="105"/>
    </row>
    <row r="146" spans="1:14" x14ac:dyDescent="0.2">
      <c r="A146" s="31">
        <f t="shared" si="1"/>
        <v>120</v>
      </c>
      <c r="B146" s="23"/>
      <c r="C146" s="23"/>
      <c r="D146" s="30"/>
      <c r="E146" s="23"/>
      <c r="F146" s="24"/>
      <c r="G146" s="125"/>
      <c r="H146" s="20"/>
      <c r="I146" s="20"/>
      <c r="J146" s="33">
        <f>SUM(Seznam_dokladu[[#This Row],[Částka bez DPH]:[DPH]])</f>
        <v>0</v>
      </c>
      <c r="K146" s="296"/>
      <c r="L146" s="56"/>
      <c r="M14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6" s="105"/>
    </row>
    <row r="147" spans="1:14" x14ac:dyDescent="0.2">
      <c r="A147" s="31">
        <f t="shared" si="1"/>
        <v>121</v>
      </c>
      <c r="B147" s="23"/>
      <c r="C147" s="23"/>
      <c r="D147" s="30"/>
      <c r="E147" s="23"/>
      <c r="F147" s="24"/>
      <c r="G147" s="125"/>
      <c r="H147" s="20"/>
      <c r="I147" s="20"/>
      <c r="J147" s="33">
        <f>SUM(Seznam_dokladu[[#This Row],[Částka bez DPH]:[DPH]])</f>
        <v>0</v>
      </c>
      <c r="K147" s="296"/>
      <c r="L147" s="56"/>
      <c r="M14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7" s="105"/>
    </row>
    <row r="148" spans="1:14" x14ac:dyDescent="0.2">
      <c r="A148" s="31">
        <f t="shared" si="1"/>
        <v>122</v>
      </c>
      <c r="B148" s="23"/>
      <c r="C148" s="23"/>
      <c r="D148" s="30"/>
      <c r="E148" s="23"/>
      <c r="F148" s="24"/>
      <c r="G148" s="125"/>
      <c r="H148" s="20"/>
      <c r="I148" s="20"/>
      <c r="J148" s="33">
        <f>SUM(Seznam_dokladu[[#This Row],[Částka bez DPH]:[DPH]])</f>
        <v>0</v>
      </c>
      <c r="K148" s="296"/>
      <c r="L148" s="56"/>
      <c r="M14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8" s="105"/>
    </row>
    <row r="149" spans="1:14" x14ac:dyDescent="0.2">
      <c r="A149" s="31">
        <f t="shared" si="1"/>
        <v>123</v>
      </c>
      <c r="B149" s="23"/>
      <c r="C149" s="23"/>
      <c r="D149" s="30"/>
      <c r="E149" s="23"/>
      <c r="F149" s="24"/>
      <c r="G149" s="125"/>
      <c r="H149" s="20"/>
      <c r="I149" s="20"/>
      <c r="J149" s="33">
        <f>SUM(Seznam_dokladu[[#This Row],[Částka bez DPH]:[DPH]])</f>
        <v>0</v>
      </c>
      <c r="K149" s="296"/>
      <c r="L149" s="56"/>
      <c r="M14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49" s="105"/>
    </row>
    <row r="150" spans="1:14" x14ac:dyDescent="0.2">
      <c r="A150" s="31">
        <f t="shared" si="1"/>
        <v>124</v>
      </c>
      <c r="B150" s="23"/>
      <c r="C150" s="23"/>
      <c r="D150" s="30"/>
      <c r="E150" s="23"/>
      <c r="F150" s="24"/>
      <c r="G150" s="125"/>
      <c r="H150" s="20"/>
      <c r="I150" s="20"/>
      <c r="J150" s="33">
        <f>SUM(Seznam_dokladu[[#This Row],[Částka bez DPH]:[DPH]])</f>
        <v>0</v>
      </c>
      <c r="K150" s="296"/>
      <c r="L150" s="56"/>
      <c r="M15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0" s="105"/>
    </row>
    <row r="151" spans="1:14" x14ac:dyDescent="0.2">
      <c r="A151" s="31">
        <f t="shared" si="1"/>
        <v>125</v>
      </c>
      <c r="B151" s="23"/>
      <c r="C151" s="23"/>
      <c r="D151" s="30"/>
      <c r="E151" s="23"/>
      <c r="F151" s="24"/>
      <c r="G151" s="125"/>
      <c r="H151" s="20"/>
      <c r="I151" s="20"/>
      <c r="J151" s="33">
        <f>SUM(Seznam_dokladu[[#This Row],[Částka bez DPH]:[DPH]])</f>
        <v>0</v>
      </c>
      <c r="K151" s="296"/>
      <c r="L151" s="56"/>
      <c r="M15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1" s="105"/>
    </row>
    <row r="152" spans="1:14" x14ac:dyDescent="0.2">
      <c r="A152" s="31">
        <f t="shared" si="1"/>
        <v>126</v>
      </c>
      <c r="B152" s="23"/>
      <c r="C152" s="23"/>
      <c r="D152" s="30"/>
      <c r="E152" s="23"/>
      <c r="F152" s="24"/>
      <c r="G152" s="125"/>
      <c r="H152" s="20"/>
      <c r="I152" s="20"/>
      <c r="J152" s="33">
        <f>SUM(Seznam_dokladu[[#This Row],[Částka bez DPH]:[DPH]])</f>
        <v>0</v>
      </c>
      <c r="K152" s="296"/>
      <c r="L152" s="56"/>
      <c r="M15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2" s="105"/>
    </row>
    <row r="153" spans="1:14" x14ac:dyDescent="0.2">
      <c r="A153" s="31">
        <f t="shared" si="1"/>
        <v>127</v>
      </c>
      <c r="B153" s="23"/>
      <c r="C153" s="23"/>
      <c r="D153" s="30"/>
      <c r="E153" s="23"/>
      <c r="F153" s="24"/>
      <c r="G153" s="125"/>
      <c r="H153" s="20"/>
      <c r="I153" s="20"/>
      <c r="J153" s="33">
        <f>SUM(Seznam_dokladu[[#This Row],[Částka bez DPH]:[DPH]])</f>
        <v>0</v>
      </c>
      <c r="K153" s="296"/>
      <c r="L153" s="56"/>
      <c r="M15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3" s="105"/>
    </row>
    <row r="154" spans="1:14" x14ac:dyDescent="0.2">
      <c r="A154" s="31">
        <f t="shared" si="1"/>
        <v>128</v>
      </c>
      <c r="B154" s="23"/>
      <c r="C154" s="23"/>
      <c r="D154" s="30"/>
      <c r="E154" s="23"/>
      <c r="F154" s="24"/>
      <c r="G154" s="125"/>
      <c r="H154" s="20"/>
      <c r="I154" s="20"/>
      <c r="J154" s="33">
        <f>SUM(Seznam_dokladu[[#This Row],[Částka bez DPH]:[DPH]])</f>
        <v>0</v>
      </c>
      <c r="K154" s="296"/>
      <c r="L154" s="56"/>
      <c r="M15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4" s="105"/>
    </row>
    <row r="155" spans="1:14" x14ac:dyDescent="0.2">
      <c r="A155" s="31">
        <f t="shared" ref="A155:A218" si="2">ROW()-26</f>
        <v>129</v>
      </c>
      <c r="B155" s="23"/>
      <c r="C155" s="23"/>
      <c r="D155" s="30"/>
      <c r="E155" s="23"/>
      <c r="F155" s="24"/>
      <c r="G155" s="125"/>
      <c r="H155" s="20"/>
      <c r="I155" s="20"/>
      <c r="J155" s="33">
        <f>SUM(Seznam_dokladu[[#This Row],[Částka bez DPH]:[DPH]])</f>
        <v>0</v>
      </c>
      <c r="K155" s="296"/>
      <c r="L155" s="56"/>
      <c r="M15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5" s="105"/>
    </row>
    <row r="156" spans="1:14" x14ac:dyDescent="0.2">
      <c r="A156" s="31">
        <f t="shared" si="2"/>
        <v>130</v>
      </c>
      <c r="B156" s="23"/>
      <c r="C156" s="23"/>
      <c r="D156" s="30"/>
      <c r="E156" s="23"/>
      <c r="F156" s="24"/>
      <c r="G156" s="125"/>
      <c r="H156" s="20"/>
      <c r="I156" s="20"/>
      <c r="J156" s="33">
        <f>SUM(Seznam_dokladu[[#This Row],[Částka bez DPH]:[DPH]])</f>
        <v>0</v>
      </c>
      <c r="K156" s="296"/>
      <c r="L156" s="56"/>
      <c r="M15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6" s="105"/>
    </row>
    <row r="157" spans="1:14" x14ac:dyDescent="0.2">
      <c r="A157" s="31">
        <f t="shared" si="2"/>
        <v>131</v>
      </c>
      <c r="B157" s="23"/>
      <c r="C157" s="23"/>
      <c r="D157" s="30"/>
      <c r="E157" s="23"/>
      <c r="F157" s="24"/>
      <c r="G157" s="125"/>
      <c r="H157" s="20"/>
      <c r="I157" s="20"/>
      <c r="J157" s="33">
        <f>SUM(Seznam_dokladu[[#This Row],[Částka bez DPH]:[DPH]])</f>
        <v>0</v>
      </c>
      <c r="K157" s="296"/>
      <c r="L157" s="56"/>
      <c r="M15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7" s="105"/>
    </row>
    <row r="158" spans="1:14" x14ac:dyDescent="0.2">
      <c r="A158" s="31">
        <f t="shared" si="2"/>
        <v>132</v>
      </c>
      <c r="B158" s="23"/>
      <c r="C158" s="23"/>
      <c r="D158" s="30"/>
      <c r="E158" s="23"/>
      <c r="F158" s="24"/>
      <c r="G158" s="125"/>
      <c r="H158" s="20"/>
      <c r="I158" s="20"/>
      <c r="J158" s="33">
        <f>SUM(Seznam_dokladu[[#This Row],[Částka bez DPH]:[DPH]])</f>
        <v>0</v>
      </c>
      <c r="K158" s="296"/>
      <c r="L158" s="56"/>
      <c r="M15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8" s="105"/>
    </row>
    <row r="159" spans="1:14" x14ac:dyDescent="0.2">
      <c r="A159" s="31">
        <f t="shared" si="2"/>
        <v>133</v>
      </c>
      <c r="B159" s="23"/>
      <c r="C159" s="23"/>
      <c r="D159" s="30"/>
      <c r="E159" s="23"/>
      <c r="F159" s="24"/>
      <c r="G159" s="125"/>
      <c r="H159" s="20"/>
      <c r="I159" s="20"/>
      <c r="J159" s="33">
        <f>SUM(Seznam_dokladu[[#This Row],[Částka bez DPH]:[DPH]])</f>
        <v>0</v>
      </c>
      <c r="K159" s="296"/>
      <c r="L159" s="56"/>
      <c r="M15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59" s="105"/>
    </row>
    <row r="160" spans="1:14" x14ac:dyDescent="0.2">
      <c r="A160" s="31">
        <f t="shared" si="2"/>
        <v>134</v>
      </c>
      <c r="B160" s="23"/>
      <c r="C160" s="23"/>
      <c r="D160" s="30"/>
      <c r="E160" s="23"/>
      <c r="F160" s="24"/>
      <c r="G160" s="125"/>
      <c r="H160" s="20"/>
      <c r="I160" s="20"/>
      <c r="J160" s="33">
        <f>SUM(Seznam_dokladu[[#This Row],[Částka bez DPH]:[DPH]])</f>
        <v>0</v>
      </c>
      <c r="K160" s="296"/>
      <c r="L160" s="56"/>
      <c r="M16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0" s="105"/>
    </row>
    <row r="161" spans="1:14" x14ac:dyDescent="0.2">
      <c r="A161" s="31">
        <f t="shared" si="2"/>
        <v>135</v>
      </c>
      <c r="B161" s="23"/>
      <c r="C161" s="23"/>
      <c r="D161" s="30"/>
      <c r="E161" s="23"/>
      <c r="F161" s="24"/>
      <c r="G161" s="125"/>
      <c r="H161" s="20"/>
      <c r="I161" s="20"/>
      <c r="J161" s="33">
        <f>SUM(Seznam_dokladu[[#This Row],[Částka bez DPH]:[DPH]])</f>
        <v>0</v>
      </c>
      <c r="K161" s="296"/>
      <c r="L161" s="56"/>
      <c r="M16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1" s="105"/>
    </row>
    <row r="162" spans="1:14" x14ac:dyDescent="0.2">
      <c r="A162" s="31">
        <f t="shared" si="2"/>
        <v>136</v>
      </c>
      <c r="B162" s="23"/>
      <c r="C162" s="23"/>
      <c r="D162" s="30"/>
      <c r="E162" s="23"/>
      <c r="F162" s="24"/>
      <c r="G162" s="125"/>
      <c r="H162" s="20"/>
      <c r="I162" s="20"/>
      <c r="J162" s="33">
        <f>SUM(Seznam_dokladu[[#This Row],[Částka bez DPH]:[DPH]])</f>
        <v>0</v>
      </c>
      <c r="K162" s="296"/>
      <c r="L162" s="56"/>
      <c r="M16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2" s="105"/>
    </row>
    <row r="163" spans="1:14" x14ac:dyDescent="0.2">
      <c r="A163" s="31">
        <f t="shared" si="2"/>
        <v>137</v>
      </c>
      <c r="B163" s="23"/>
      <c r="C163" s="23"/>
      <c r="D163" s="30"/>
      <c r="E163" s="23"/>
      <c r="F163" s="24"/>
      <c r="G163" s="125"/>
      <c r="H163" s="20"/>
      <c r="I163" s="20"/>
      <c r="J163" s="33">
        <f>SUM(Seznam_dokladu[[#This Row],[Částka bez DPH]:[DPH]])</f>
        <v>0</v>
      </c>
      <c r="K163" s="296"/>
      <c r="L163" s="56"/>
      <c r="M16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3" s="105"/>
    </row>
    <row r="164" spans="1:14" x14ac:dyDescent="0.2">
      <c r="A164" s="31">
        <f t="shared" si="2"/>
        <v>138</v>
      </c>
      <c r="B164" s="23"/>
      <c r="C164" s="23"/>
      <c r="D164" s="30"/>
      <c r="E164" s="23"/>
      <c r="F164" s="24"/>
      <c r="G164" s="125"/>
      <c r="H164" s="20"/>
      <c r="I164" s="20"/>
      <c r="J164" s="33">
        <f>SUM(Seznam_dokladu[[#This Row],[Částka bez DPH]:[DPH]])</f>
        <v>0</v>
      </c>
      <c r="K164" s="296"/>
      <c r="L164" s="56"/>
      <c r="M16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4" s="105"/>
    </row>
    <row r="165" spans="1:14" x14ac:dyDescent="0.2">
      <c r="A165" s="31">
        <f t="shared" si="2"/>
        <v>139</v>
      </c>
      <c r="B165" s="23"/>
      <c r="C165" s="23"/>
      <c r="D165" s="30"/>
      <c r="E165" s="23"/>
      <c r="F165" s="24"/>
      <c r="G165" s="125"/>
      <c r="H165" s="20"/>
      <c r="I165" s="20"/>
      <c r="J165" s="33">
        <f>SUM(Seznam_dokladu[[#This Row],[Částka bez DPH]:[DPH]])</f>
        <v>0</v>
      </c>
      <c r="K165" s="296"/>
      <c r="L165" s="56"/>
      <c r="M16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5" s="105"/>
    </row>
    <row r="166" spans="1:14" x14ac:dyDescent="0.2">
      <c r="A166" s="31">
        <f t="shared" si="2"/>
        <v>140</v>
      </c>
      <c r="B166" s="23"/>
      <c r="C166" s="23"/>
      <c r="D166" s="30"/>
      <c r="E166" s="23"/>
      <c r="F166" s="24"/>
      <c r="G166" s="125"/>
      <c r="H166" s="20"/>
      <c r="I166" s="20"/>
      <c r="J166" s="33">
        <f>SUM(Seznam_dokladu[[#This Row],[Částka bez DPH]:[DPH]])</f>
        <v>0</v>
      </c>
      <c r="K166" s="296"/>
      <c r="L166" s="56"/>
      <c r="M16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6" s="105"/>
    </row>
    <row r="167" spans="1:14" x14ac:dyDescent="0.2">
      <c r="A167" s="31">
        <f t="shared" si="2"/>
        <v>141</v>
      </c>
      <c r="B167" s="23"/>
      <c r="C167" s="23"/>
      <c r="D167" s="30"/>
      <c r="E167" s="23"/>
      <c r="F167" s="24"/>
      <c r="G167" s="125"/>
      <c r="H167" s="20"/>
      <c r="I167" s="20"/>
      <c r="J167" s="33">
        <f>SUM(Seznam_dokladu[[#This Row],[Částka bez DPH]:[DPH]])</f>
        <v>0</v>
      </c>
      <c r="K167" s="296"/>
      <c r="L167" s="56"/>
      <c r="M16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7" s="105"/>
    </row>
    <row r="168" spans="1:14" x14ac:dyDescent="0.2">
      <c r="A168" s="31">
        <f t="shared" si="2"/>
        <v>142</v>
      </c>
      <c r="B168" s="23"/>
      <c r="C168" s="23"/>
      <c r="D168" s="30"/>
      <c r="E168" s="23"/>
      <c r="F168" s="24"/>
      <c r="G168" s="125"/>
      <c r="H168" s="20"/>
      <c r="I168" s="20"/>
      <c r="J168" s="33">
        <f>SUM(Seznam_dokladu[[#This Row],[Částka bez DPH]:[DPH]])</f>
        <v>0</v>
      </c>
      <c r="K168" s="296"/>
      <c r="L168" s="56"/>
      <c r="M16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8" s="105"/>
    </row>
    <row r="169" spans="1:14" x14ac:dyDescent="0.2">
      <c r="A169" s="31">
        <f t="shared" si="2"/>
        <v>143</v>
      </c>
      <c r="B169" s="23"/>
      <c r="C169" s="23"/>
      <c r="D169" s="30"/>
      <c r="E169" s="23"/>
      <c r="F169" s="24"/>
      <c r="G169" s="125"/>
      <c r="H169" s="20"/>
      <c r="I169" s="20"/>
      <c r="J169" s="33">
        <f>SUM(Seznam_dokladu[[#This Row],[Částka bez DPH]:[DPH]])</f>
        <v>0</v>
      </c>
      <c r="K169" s="296"/>
      <c r="L169" s="56"/>
      <c r="M16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69" s="105"/>
    </row>
    <row r="170" spans="1:14" x14ac:dyDescent="0.2">
      <c r="A170" s="31">
        <f t="shared" si="2"/>
        <v>144</v>
      </c>
      <c r="B170" s="23"/>
      <c r="C170" s="23"/>
      <c r="D170" s="30"/>
      <c r="E170" s="23"/>
      <c r="F170" s="24"/>
      <c r="G170" s="125"/>
      <c r="H170" s="20"/>
      <c r="I170" s="20"/>
      <c r="J170" s="33">
        <f>SUM(Seznam_dokladu[[#This Row],[Částka bez DPH]:[DPH]])</f>
        <v>0</v>
      </c>
      <c r="K170" s="296"/>
      <c r="L170" s="56"/>
      <c r="M17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0" s="105"/>
    </row>
    <row r="171" spans="1:14" x14ac:dyDescent="0.2">
      <c r="A171" s="31">
        <f t="shared" si="2"/>
        <v>145</v>
      </c>
      <c r="B171" s="23"/>
      <c r="C171" s="23"/>
      <c r="D171" s="30"/>
      <c r="E171" s="23"/>
      <c r="F171" s="24"/>
      <c r="G171" s="125"/>
      <c r="H171" s="20"/>
      <c r="I171" s="20"/>
      <c r="J171" s="33">
        <f>SUM(Seznam_dokladu[[#This Row],[Částka bez DPH]:[DPH]])</f>
        <v>0</v>
      </c>
      <c r="K171" s="296"/>
      <c r="L171" s="56"/>
      <c r="M17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1" s="105"/>
    </row>
    <row r="172" spans="1:14" x14ac:dyDescent="0.2">
      <c r="A172" s="31">
        <f t="shared" si="2"/>
        <v>146</v>
      </c>
      <c r="B172" s="23"/>
      <c r="C172" s="23"/>
      <c r="D172" s="30"/>
      <c r="E172" s="23"/>
      <c r="F172" s="24"/>
      <c r="G172" s="125"/>
      <c r="H172" s="20"/>
      <c r="I172" s="20"/>
      <c r="J172" s="33">
        <f>SUM(Seznam_dokladu[[#This Row],[Částka bez DPH]:[DPH]])</f>
        <v>0</v>
      </c>
      <c r="K172" s="296"/>
      <c r="L172" s="56"/>
      <c r="M17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2" s="105"/>
    </row>
    <row r="173" spans="1:14" x14ac:dyDescent="0.2">
      <c r="A173" s="31">
        <f t="shared" si="2"/>
        <v>147</v>
      </c>
      <c r="B173" s="23"/>
      <c r="C173" s="23"/>
      <c r="D173" s="30"/>
      <c r="E173" s="23"/>
      <c r="F173" s="24"/>
      <c r="G173" s="125"/>
      <c r="H173" s="20"/>
      <c r="I173" s="20"/>
      <c r="J173" s="33">
        <f>SUM(Seznam_dokladu[[#This Row],[Částka bez DPH]:[DPH]])</f>
        <v>0</v>
      </c>
      <c r="K173" s="296"/>
      <c r="L173" s="56"/>
      <c r="M17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3" s="105"/>
    </row>
    <row r="174" spans="1:14" x14ac:dyDescent="0.2">
      <c r="A174" s="31">
        <f t="shared" si="2"/>
        <v>148</v>
      </c>
      <c r="B174" s="23"/>
      <c r="C174" s="23"/>
      <c r="D174" s="30"/>
      <c r="E174" s="23"/>
      <c r="F174" s="24"/>
      <c r="G174" s="125"/>
      <c r="H174" s="20"/>
      <c r="I174" s="20"/>
      <c r="J174" s="33">
        <f>SUM(Seznam_dokladu[[#This Row],[Částka bez DPH]:[DPH]])</f>
        <v>0</v>
      </c>
      <c r="K174" s="296"/>
      <c r="L174" s="56"/>
      <c r="M17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4" s="105"/>
    </row>
    <row r="175" spans="1:14" x14ac:dyDescent="0.2">
      <c r="A175" s="31">
        <f t="shared" si="2"/>
        <v>149</v>
      </c>
      <c r="B175" s="23"/>
      <c r="C175" s="23"/>
      <c r="D175" s="30"/>
      <c r="E175" s="23"/>
      <c r="F175" s="24"/>
      <c r="G175" s="125"/>
      <c r="H175" s="20"/>
      <c r="I175" s="20"/>
      <c r="J175" s="33">
        <f>SUM(Seznam_dokladu[[#This Row],[Částka bez DPH]:[DPH]])</f>
        <v>0</v>
      </c>
      <c r="K175" s="296"/>
      <c r="L175" s="56"/>
      <c r="M17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5" s="105"/>
    </row>
    <row r="176" spans="1:14" x14ac:dyDescent="0.2">
      <c r="A176" s="31">
        <f t="shared" si="2"/>
        <v>150</v>
      </c>
      <c r="B176" s="23"/>
      <c r="C176" s="23"/>
      <c r="D176" s="30"/>
      <c r="E176" s="23"/>
      <c r="F176" s="24"/>
      <c r="G176" s="125"/>
      <c r="H176" s="20"/>
      <c r="I176" s="20"/>
      <c r="J176" s="33">
        <f>SUM(Seznam_dokladu[[#This Row],[Částka bez DPH]:[DPH]])</f>
        <v>0</v>
      </c>
      <c r="K176" s="296"/>
      <c r="L176" s="56"/>
      <c r="M17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6" s="105"/>
    </row>
    <row r="177" spans="1:14" x14ac:dyDescent="0.2">
      <c r="A177" s="31">
        <f t="shared" si="2"/>
        <v>151</v>
      </c>
      <c r="B177" s="23"/>
      <c r="C177" s="23"/>
      <c r="D177" s="30"/>
      <c r="E177" s="23"/>
      <c r="F177" s="24"/>
      <c r="G177" s="125"/>
      <c r="H177" s="20"/>
      <c r="I177" s="20"/>
      <c r="J177" s="33">
        <f>SUM(Seznam_dokladu[[#This Row],[Částka bez DPH]:[DPH]])</f>
        <v>0</v>
      </c>
      <c r="K177" s="296"/>
      <c r="L177" s="56"/>
      <c r="M17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7" s="105"/>
    </row>
    <row r="178" spans="1:14" x14ac:dyDescent="0.2">
      <c r="A178" s="31">
        <f t="shared" si="2"/>
        <v>152</v>
      </c>
      <c r="B178" s="23"/>
      <c r="C178" s="23"/>
      <c r="D178" s="30"/>
      <c r="E178" s="23"/>
      <c r="F178" s="24"/>
      <c r="G178" s="125"/>
      <c r="H178" s="20"/>
      <c r="I178" s="20"/>
      <c r="J178" s="33">
        <f>SUM(Seznam_dokladu[[#This Row],[Částka bez DPH]:[DPH]])</f>
        <v>0</v>
      </c>
      <c r="K178" s="296"/>
      <c r="L178" s="56"/>
      <c r="M17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8" s="105"/>
    </row>
    <row r="179" spans="1:14" x14ac:dyDescent="0.2">
      <c r="A179" s="31">
        <f t="shared" si="2"/>
        <v>153</v>
      </c>
      <c r="B179" s="23"/>
      <c r="C179" s="23"/>
      <c r="D179" s="30"/>
      <c r="E179" s="23"/>
      <c r="F179" s="24"/>
      <c r="G179" s="125"/>
      <c r="H179" s="20"/>
      <c r="I179" s="20"/>
      <c r="J179" s="33">
        <f>SUM(Seznam_dokladu[[#This Row],[Částka bez DPH]:[DPH]])</f>
        <v>0</v>
      </c>
      <c r="K179" s="296"/>
      <c r="L179" s="56"/>
      <c r="M17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79" s="105"/>
    </row>
    <row r="180" spans="1:14" x14ac:dyDescent="0.2">
      <c r="A180" s="31">
        <f t="shared" si="2"/>
        <v>154</v>
      </c>
      <c r="B180" s="23"/>
      <c r="C180" s="23"/>
      <c r="D180" s="30"/>
      <c r="E180" s="23"/>
      <c r="F180" s="24"/>
      <c r="G180" s="125"/>
      <c r="H180" s="20"/>
      <c r="I180" s="20"/>
      <c r="J180" s="33">
        <f>SUM(Seznam_dokladu[[#This Row],[Částka bez DPH]:[DPH]])</f>
        <v>0</v>
      </c>
      <c r="K180" s="296"/>
      <c r="L180" s="56"/>
      <c r="M18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0" s="105"/>
    </row>
    <row r="181" spans="1:14" x14ac:dyDescent="0.2">
      <c r="A181" s="31">
        <f t="shared" si="2"/>
        <v>155</v>
      </c>
      <c r="B181" s="23"/>
      <c r="C181" s="23"/>
      <c r="D181" s="30"/>
      <c r="E181" s="23"/>
      <c r="F181" s="24"/>
      <c r="G181" s="125"/>
      <c r="H181" s="20"/>
      <c r="I181" s="20"/>
      <c r="J181" s="33">
        <f>SUM(Seznam_dokladu[[#This Row],[Částka bez DPH]:[DPH]])</f>
        <v>0</v>
      </c>
      <c r="K181" s="296"/>
      <c r="L181" s="56"/>
      <c r="M18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1" s="105"/>
    </row>
    <row r="182" spans="1:14" x14ac:dyDescent="0.2">
      <c r="A182" s="31">
        <f t="shared" si="2"/>
        <v>156</v>
      </c>
      <c r="B182" s="23"/>
      <c r="C182" s="23"/>
      <c r="D182" s="30"/>
      <c r="E182" s="23"/>
      <c r="F182" s="24"/>
      <c r="G182" s="125"/>
      <c r="H182" s="20"/>
      <c r="I182" s="20"/>
      <c r="J182" s="33">
        <f>SUM(Seznam_dokladu[[#This Row],[Částka bez DPH]:[DPH]])</f>
        <v>0</v>
      </c>
      <c r="K182" s="296"/>
      <c r="L182" s="56"/>
      <c r="M18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2" s="105"/>
    </row>
    <row r="183" spans="1:14" x14ac:dyDescent="0.2">
      <c r="A183" s="31">
        <f t="shared" si="2"/>
        <v>157</v>
      </c>
      <c r="B183" s="23"/>
      <c r="C183" s="23"/>
      <c r="D183" s="30"/>
      <c r="E183" s="23"/>
      <c r="F183" s="24"/>
      <c r="G183" s="125"/>
      <c r="H183" s="20"/>
      <c r="I183" s="20"/>
      <c r="J183" s="33">
        <f>SUM(Seznam_dokladu[[#This Row],[Částka bez DPH]:[DPH]])</f>
        <v>0</v>
      </c>
      <c r="K183" s="296"/>
      <c r="L183" s="56"/>
      <c r="M18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3" s="105"/>
    </row>
    <row r="184" spans="1:14" x14ac:dyDescent="0.2">
      <c r="A184" s="31">
        <f t="shared" si="2"/>
        <v>158</v>
      </c>
      <c r="B184" s="23"/>
      <c r="C184" s="23"/>
      <c r="D184" s="30"/>
      <c r="E184" s="23"/>
      <c r="F184" s="24"/>
      <c r="G184" s="125"/>
      <c r="H184" s="20"/>
      <c r="I184" s="20"/>
      <c r="J184" s="33">
        <f>SUM(Seznam_dokladu[[#This Row],[Částka bez DPH]:[DPH]])</f>
        <v>0</v>
      </c>
      <c r="K184" s="296"/>
      <c r="L184" s="56"/>
      <c r="M18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4" s="105"/>
    </row>
    <row r="185" spans="1:14" x14ac:dyDescent="0.2">
      <c r="A185" s="31">
        <f t="shared" si="2"/>
        <v>159</v>
      </c>
      <c r="B185" s="23"/>
      <c r="C185" s="23"/>
      <c r="D185" s="30"/>
      <c r="E185" s="23"/>
      <c r="F185" s="24"/>
      <c r="G185" s="125"/>
      <c r="H185" s="20"/>
      <c r="I185" s="20"/>
      <c r="J185" s="33">
        <f>SUM(Seznam_dokladu[[#This Row],[Částka bez DPH]:[DPH]])</f>
        <v>0</v>
      </c>
      <c r="K185" s="296"/>
      <c r="L185" s="56"/>
      <c r="M18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5" s="105"/>
    </row>
    <row r="186" spans="1:14" x14ac:dyDescent="0.2">
      <c r="A186" s="31">
        <f t="shared" si="2"/>
        <v>160</v>
      </c>
      <c r="B186" s="23"/>
      <c r="C186" s="23"/>
      <c r="D186" s="30"/>
      <c r="E186" s="23"/>
      <c r="F186" s="24"/>
      <c r="G186" s="125"/>
      <c r="H186" s="20"/>
      <c r="I186" s="20"/>
      <c r="J186" s="33">
        <f>SUM(Seznam_dokladu[[#This Row],[Částka bez DPH]:[DPH]])</f>
        <v>0</v>
      </c>
      <c r="K186" s="296"/>
      <c r="L186" s="56"/>
      <c r="M18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6" s="105"/>
    </row>
    <row r="187" spans="1:14" x14ac:dyDescent="0.2">
      <c r="A187" s="31">
        <f t="shared" si="2"/>
        <v>161</v>
      </c>
      <c r="B187" s="23"/>
      <c r="C187" s="23"/>
      <c r="D187" s="30"/>
      <c r="E187" s="23"/>
      <c r="F187" s="24"/>
      <c r="G187" s="125"/>
      <c r="H187" s="20"/>
      <c r="I187" s="20"/>
      <c r="J187" s="33">
        <f>SUM(Seznam_dokladu[[#This Row],[Částka bez DPH]:[DPH]])</f>
        <v>0</v>
      </c>
      <c r="K187" s="296"/>
      <c r="L187" s="56"/>
      <c r="M18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7" s="105"/>
    </row>
    <row r="188" spans="1:14" x14ac:dyDescent="0.2">
      <c r="A188" s="31">
        <f t="shared" si="2"/>
        <v>162</v>
      </c>
      <c r="B188" s="23"/>
      <c r="C188" s="23"/>
      <c r="D188" s="30"/>
      <c r="E188" s="23"/>
      <c r="F188" s="24"/>
      <c r="G188" s="125"/>
      <c r="H188" s="20"/>
      <c r="I188" s="20"/>
      <c r="J188" s="33">
        <f>SUM(Seznam_dokladu[[#This Row],[Částka bez DPH]:[DPH]])</f>
        <v>0</v>
      </c>
      <c r="K188" s="296"/>
      <c r="L188" s="56"/>
      <c r="M18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8" s="105"/>
    </row>
    <row r="189" spans="1:14" x14ac:dyDescent="0.2">
      <c r="A189" s="31">
        <f t="shared" si="2"/>
        <v>163</v>
      </c>
      <c r="B189" s="23"/>
      <c r="C189" s="23"/>
      <c r="D189" s="30"/>
      <c r="E189" s="23"/>
      <c r="F189" s="24"/>
      <c r="G189" s="125"/>
      <c r="H189" s="20"/>
      <c r="I189" s="20"/>
      <c r="J189" s="33">
        <f>SUM(Seznam_dokladu[[#This Row],[Částka bez DPH]:[DPH]])</f>
        <v>0</v>
      </c>
      <c r="K189" s="296"/>
      <c r="L189" s="56"/>
      <c r="M18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89" s="105"/>
    </row>
    <row r="190" spans="1:14" x14ac:dyDescent="0.2">
      <c r="A190" s="31">
        <f t="shared" si="2"/>
        <v>164</v>
      </c>
      <c r="B190" s="23"/>
      <c r="C190" s="23"/>
      <c r="D190" s="30"/>
      <c r="E190" s="23"/>
      <c r="F190" s="24"/>
      <c r="G190" s="125"/>
      <c r="H190" s="20"/>
      <c r="I190" s="20"/>
      <c r="J190" s="33">
        <f>SUM(Seznam_dokladu[[#This Row],[Částka bez DPH]:[DPH]])</f>
        <v>0</v>
      </c>
      <c r="K190" s="296"/>
      <c r="L190" s="56"/>
      <c r="M19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0" s="105"/>
    </row>
    <row r="191" spans="1:14" x14ac:dyDescent="0.2">
      <c r="A191" s="31">
        <f t="shared" si="2"/>
        <v>165</v>
      </c>
      <c r="B191" s="23"/>
      <c r="C191" s="23"/>
      <c r="D191" s="30"/>
      <c r="E191" s="23"/>
      <c r="F191" s="24"/>
      <c r="G191" s="125"/>
      <c r="H191" s="20"/>
      <c r="I191" s="20"/>
      <c r="J191" s="33">
        <f>SUM(Seznam_dokladu[[#This Row],[Částka bez DPH]:[DPH]])</f>
        <v>0</v>
      </c>
      <c r="K191" s="296"/>
      <c r="L191" s="56"/>
      <c r="M19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1" s="105"/>
    </row>
    <row r="192" spans="1:14" x14ac:dyDescent="0.2">
      <c r="A192" s="31">
        <f t="shared" si="2"/>
        <v>166</v>
      </c>
      <c r="B192" s="23"/>
      <c r="C192" s="23"/>
      <c r="D192" s="30"/>
      <c r="E192" s="23"/>
      <c r="F192" s="24"/>
      <c r="G192" s="125"/>
      <c r="H192" s="20"/>
      <c r="I192" s="20"/>
      <c r="J192" s="33">
        <f>SUM(Seznam_dokladu[[#This Row],[Částka bez DPH]:[DPH]])</f>
        <v>0</v>
      </c>
      <c r="K192" s="296"/>
      <c r="L192" s="56"/>
      <c r="M19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2" s="105"/>
    </row>
    <row r="193" spans="1:14" x14ac:dyDescent="0.2">
      <c r="A193" s="31">
        <f t="shared" si="2"/>
        <v>167</v>
      </c>
      <c r="B193" s="23"/>
      <c r="C193" s="23"/>
      <c r="D193" s="30"/>
      <c r="E193" s="23"/>
      <c r="F193" s="24"/>
      <c r="G193" s="125"/>
      <c r="H193" s="20"/>
      <c r="I193" s="20"/>
      <c r="J193" s="33">
        <f>SUM(Seznam_dokladu[[#This Row],[Částka bez DPH]:[DPH]])</f>
        <v>0</v>
      </c>
      <c r="K193" s="296"/>
      <c r="L193" s="56"/>
      <c r="M19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3" s="105"/>
    </row>
    <row r="194" spans="1:14" x14ac:dyDescent="0.2">
      <c r="A194" s="31">
        <f t="shared" si="2"/>
        <v>168</v>
      </c>
      <c r="B194" s="23"/>
      <c r="C194" s="23"/>
      <c r="D194" s="30"/>
      <c r="E194" s="23"/>
      <c r="F194" s="24"/>
      <c r="G194" s="125"/>
      <c r="H194" s="20"/>
      <c r="I194" s="20"/>
      <c r="J194" s="33">
        <f>SUM(Seznam_dokladu[[#This Row],[Částka bez DPH]:[DPH]])</f>
        <v>0</v>
      </c>
      <c r="K194" s="296"/>
      <c r="L194" s="56"/>
      <c r="M19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4" s="105"/>
    </row>
    <row r="195" spans="1:14" x14ac:dyDescent="0.2">
      <c r="A195" s="31">
        <f t="shared" si="2"/>
        <v>169</v>
      </c>
      <c r="B195" s="23"/>
      <c r="C195" s="23"/>
      <c r="D195" s="30"/>
      <c r="E195" s="23"/>
      <c r="F195" s="24"/>
      <c r="G195" s="125"/>
      <c r="H195" s="20"/>
      <c r="I195" s="20"/>
      <c r="J195" s="33">
        <f>SUM(Seznam_dokladu[[#This Row],[Částka bez DPH]:[DPH]])</f>
        <v>0</v>
      </c>
      <c r="K195" s="296"/>
      <c r="L195" s="56"/>
      <c r="M19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5" s="105"/>
    </row>
    <row r="196" spans="1:14" x14ac:dyDescent="0.2">
      <c r="A196" s="31">
        <f t="shared" si="2"/>
        <v>170</v>
      </c>
      <c r="B196" s="23"/>
      <c r="C196" s="23"/>
      <c r="D196" s="30"/>
      <c r="E196" s="23"/>
      <c r="F196" s="24"/>
      <c r="G196" s="125"/>
      <c r="H196" s="20"/>
      <c r="I196" s="20"/>
      <c r="J196" s="33">
        <f>SUM(Seznam_dokladu[[#This Row],[Částka bez DPH]:[DPH]])</f>
        <v>0</v>
      </c>
      <c r="K196" s="296"/>
      <c r="L196" s="56"/>
      <c r="M19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6" s="105"/>
    </row>
    <row r="197" spans="1:14" x14ac:dyDescent="0.2">
      <c r="A197" s="31">
        <f t="shared" si="2"/>
        <v>171</v>
      </c>
      <c r="B197" s="23"/>
      <c r="C197" s="23"/>
      <c r="D197" s="30"/>
      <c r="E197" s="23"/>
      <c r="F197" s="24"/>
      <c r="G197" s="125"/>
      <c r="H197" s="20"/>
      <c r="I197" s="20"/>
      <c r="J197" s="33">
        <f>SUM(Seznam_dokladu[[#This Row],[Částka bez DPH]:[DPH]])</f>
        <v>0</v>
      </c>
      <c r="K197" s="296"/>
      <c r="L197" s="56"/>
      <c r="M19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7" s="105"/>
    </row>
    <row r="198" spans="1:14" x14ac:dyDescent="0.2">
      <c r="A198" s="31">
        <f t="shared" si="2"/>
        <v>172</v>
      </c>
      <c r="B198" s="23"/>
      <c r="C198" s="23"/>
      <c r="D198" s="30"/>
      <c r="E198" s="23"/>
      <c r="F198" s="24"/>
      <c r="G198" s="125"/>
      <c r="H198" s="20"/>
      <c r="I198" s="20"/>
      <c r="J198" s="33">
        <f>SUM(Seznam_dokladu[[#This Row],[Částka bez DPH]:[DPH]])</f>
        <v>0</v>
      </c>
      <c r="K198" s="296"/>
      <c r="L198" s="56"/>
      <c r="M19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8" s="105"/>
    </row>
    <row r="199" spans="1:14" x14ac:dyDescent="0.2">
      <c r="A199" s="31">
        <f t="shared" si="2"/>
        <v>173</v>
      </c>
      <c r="B199" s="23"/>
      <c r="C199" s="23"/>
      <c r="D199" s="30"/>
      <c r="E199" s="23"/>
      <c r="F199" s="24"/>
      <c r="G199" s="125"/>
      <c r="H199" s="20"/>
      <c r="I199" s="20"/>
      <c r="J199" s="33">
        <f>SUM(Seznam_dokladu[[#This Row],[Částka bez DPH]:[DPH]])</f>
        <v>0</v>
      </c>
      <c r="K199" s="296"/>
      <c r="L199" s="56"/>
      <c r="M19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199" s="105"/>
    </row>
    <row r="200" spans="1:14" x14ac:dyDescent="0.2">
      <c r="A200" s="31">
        <f t="shared" si="2"/>
        <v>174</v>
      </c>
      <c r="B200" s="23"/>
      <c r="C200" s="23"/>
      <c r="D200" s="30"/>
      <c r="E200" s="23"/>
      <c r="F200" s="24"/>
      <c r="G200" s="125"/>
      <c r="H200" s="20"/>
      <c r="I200" s="20"/>
      <c r="J200" s="33">
        <f>SUM(Seznam_dokladu[[#This Row],[Částka bez DPH]:[DPH]])</f>
        <v>0</v>
      </c>
      <c r="K200" s="296"/>
      <c r="L200" s="56"/>
      <c r="M20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0" s="105"/>
    </row>
    <row r="201" spans="1:14" x14ac:dyDescent="0.2">
      <c r="A201" s="31">
        <f t="shared" si="2"/>
        <v>175</v>
      </c>
      <c r="B201" s="23"/>
      <c r="C201" s="23"/>
      <c r="D201" s="30"/>
      <c r="E201" s="23"/>
      <c r="F201" s="24"/>
      <c r="G201" s="125"/>
      <c r="H201" s="20"/>
      <c r="I201" s="20"/>
      <c r="J201" s="33">
        <f>SUM(Seznam_dokladu[[#This Row],[Částka bez DPH]:[DPH]])</f>
        <v>0</v>
      </c>
      <c r="K201" s="296"/>
      <c r="L201" s="56"/>
      <c r="M20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1" s="105"/>
    </row>
    <row r="202" spans="1:14" x14ac:dyDescent="0.2">
      <c r="A202" s="31">
        <f t="shared" si="2"/>
        <v>176</v>
      </c>
      <c r="B202" s="23"/>
      <c r="C202" s="23"/>
      <c r="D202" s="30"/>
      <c r="E202" s="23"/>
      <c r="F202" s="24"/>
      <c r="G202" s="125"/>
      <c r="H202" s="20"/>
      <c r="I202" s="20"/>
      <c r="J202" s="33">
        <f>SUM(Seznam_dokladu[[#This Row],[Částka bez DPH]:[DPH]])</f>
        <v>0</v>
      </c>
      <c r="K202" s="296"/>
      <c r="L202" s="56"/>
      <c r="M20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2" s="105"/>
    </row>
    <row r="203" spans="1:14" x14ac:dyDescent="0.2">
      <c r="A203" s="31">
        <f t="shared" si="2"/>
        <v>177</v>
      </c>
      <c r="B203" s="23"/>
      <c r="C203" s="23"/>
      <c r="D203" s="30"/>
      <c r="E203" s="23"/>
      <c r="F203" s="24"/>
      <c r="G203" s="125"/>
      <c r="H203" s="20"/>
      <c r="I203" s="20"/>
      <c r="J203" s="33">
        <f>SUM(Seznam_dokladu[[#This Row],[Částka bez DPH]:[DPH]])</f>
        <v>0</v>
      </c>
      <c r="K203" s="296"/>
      <c r="L203" s="56"/>
      <c r="M20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3" s="105"/>
    </row>
    <row r="204" spans="1:14" x14ac:dyDescent="0.2">
      <c r="A204" s="31">
        <f t="shared" si="2"/>
        <v>178</v>
      </c>
      <c r="B204" s="23"/>
      <c r="C204" s="23"/>
      <c r="D204" s="30"/>
      <c r="E204" s="23"/>
      <c r="F204" s="24"/>
      <c r="G204" s="125"/>
      <c r="H204" s="20"/>
      <c r="I204" s="20"/>
      <c r="J204" s="33">
        <f>SUM(Seznam_dokladu[[#This Row],[Částka bez DPH]:[DPH]])</f>
        <v>0</v>
      </c>
      <c r="K204" s="296"/>
      <c r="L204" s="56"/>
      <c r="M20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4" s="105"/>
    </row>
    <row r="205" spans="1:14" x14ac:dyDescent="0.2">
      <c r="A205" s="31">
        <f t="shared" si="2"/>
        <v>179</v>
      </c>
      <c r="B205" s="23"/>
      <c r="C205" s="23"/>
      <c r="D205" s="30"/>
      <c r="E205" s="23"/>
      <c r="F205" s="24"/>
      <c r="G205" s="125"/>
      <c r="H205" s="20"/>
      <c r="I205" s="20"/>
      <c r="J205" s="33">
        <f>SUM(Seznam_dokladu[[#This Row],[Částka bez DPH]:[DPH]])</f>
        <v>0</v>
      </c>
      <c r="K205" s="296"/>
      <c r="L205" s="56"/>
      <c r="M20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5" s="105"/>
    </row>
    <row r="206" spans="1:14" x14ac:dyDescent="0.2">
      <c r="A206" s="31">
        <f t="shared" si="2"/>
        <v>180</v>
      </c>
      <c r="B206" s="23"/>
      <c r="C206" s="23"/>
      <c r="D206" s="30"/>
      <c r="E206" s="23"/>
      <c r="F206" s="24"/>
      <c r="G206" s="125"/>
      <c r="H206" s="20"/>
      <c r="I206" s="20"/>
      <c r="J206" s="33">
        <f>SUM(Seznam_dokladu[[#This Row],[Částka bez DPH]:[DPH]])</f>
        <v>0</v>
      </c>
      <c r="K206" s="296"/>
      <c r="L206" s="56"/>
      <c r="M20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6" s="105"/>
    </row>
    <row r="207" spans="1:14" x14ac:dyDescent="0.2">
      <c r="A207" s="31">
        <f t="shared" si="2"/>
        <v>181</v>
      </c>
      <c r="B207" s="23"/>
      <c r="C207" s="23"/>
      <c r="D207" s="30"/>
      <c r="E207" s="23"/>
      <c r="F207" s="24"/>
      <c r="G207" s="125"/>
      <c r="H207" s="20"/>
      <c r="I207" s="20"/>
      <c r="J207" s="33">
        <f>SUM(Seznam_dokladu[[#This Row],[Částka bez DPH]:[DPH]])</f>
        <v>0</v>
      </c>
      <c r="K207" s="296"/>
      <c r="L207" s="56"/>
      <c r="M20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7" s="105"/>
    </row>
    <row r="208" spans="1:14" x14ac:dyDescent="0.2">
      <c r="A208" s="31">
        <f t="shared" si="2"/>
        <v>182</v>
      </c>
      <c r="B208" s="23"/>
      <c r="C208" s="23"/>
      <c r="D208" s="30"/>
      <c r="E208" s="23"/>
      <c r="F208" s="24"/>
      <c r="G208" s="125"/>
      <c r="H208" s="20"/>
      <c r="I208" s="20"/>
      <c r="J208" s="33">
        <f>SUM(Seznam_dokladu[[#This Row],[Částka bez DPH]:[DPH]])</f>
        <v>0</v>
      </c>
      <c r="K208" s="296"/>
      <c r="L208" s="56"/>
      <c r="M20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8" s="105"/>
    </row>
    <row r="209" spans="1:14" x14ac:dyDescent="0.2">
      <c r="A209" s="31">
        <f t="shared" si="2"/>
        <v>183</v>
      </c>
      <c r="B209" s="23"/>
      <c r="C209" s="23"/>
      <c r="D209" s="30"/>
      <c r="E209" s="23"/>
      <c r="F209" s="24"/>
      <c r="G209" s="125"/>
      <c r="H209" s="20"/>
      <c r="I209" s="20"/>
      <c r="J209" s="33">
        <f>SUM(Seznam_dokladu[[#This Row],[Částka bez DPH]:[DPH]])</f>
        <v>0</v>
      </c>
      <c r="K209" s="296"/>
      <c r="L209" s="56"/>
      <c r="M20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09" s="105"/>
    </row>
    <row r="210" spans="1:14" x14ac:dyDescent="0.2">
      <c r="A210" s="31">
        <f t="shared" si="2"/>
        <v>184</v>
      </c>
      <c r="B210" s="23"/>
      <c r="C210" s="23"/>
      <c r="D210" s="30"/>
      <c r="E210" s="23"/>
      <c r="F210" s="24"/>
      <c r="G210" s="125"/>
      <c r="H210" s="20"/>
      <c r="I210" s="20"/>
      <c r="J210" s="33">
        <f>SUM(Seznam_dokladu[[#This Row],[Částka bez DPH]:[DPH]])</f>
        <v>0</v>
      </c>
      <c r="K210" s="296"/>
      <c r="L210" s="56"/>
      <c r="M21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0" s="105"/>
    </row>
    <row r="211" spans="1:14" x14ac:dyDescent="0.2">
      <c r="A211" s="31">
        <f t="shared" si="2"/>
        <v>185</v>
      </c>
      <c r="B211" s="23"/>
      <c r="C211" s="23"/>
      <c r="D211" s="30"/>
      <c r="E211" s="23"/>
      <c r="F211" s="24"/>
      <c r="G211" s="125"/>
      <c r="H211" s="20"/>
      <c r="I211" s="20"/>
      <c r="J211" s="33">
        <f>SUM(Seznam_dokladu[[#This Row],[Částka bez DPH]:[DPH]])</f>
        <v>0</v>
      </c>
      <c r="K211" s="296"/>
      <c r="L211" s="56"/>
      <c r="M21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1" s="105"/>
    </row>
    <row r="212" spans="1:14" x14ac:dyDescent="0.2">
      <c r="A212" s="31">
        <f t="shared" si="2"/>
        <v>186</v>
      </c>
      <c r="B212" s="23"/>
      <c r="C212" s="23"/>
      <c r="D212" s="30"/>
      <c r="E212" s="23"/>
      <c r="F212" s="24"/>
      <c r="G212" s="125"/>
      <c r="H212" s="20"/>
      <c r="I212" s="20"/>
      <c r="J212" s="33">
        <f>SUM(Seznam_dokladu[[#This Row],[Částka bez DPH]:[DPH]])</f>
        <v>0</v>
      </c>
      <c r="K212" s="296"/>
      <c r="L212" s="56"/>
      <c r="M21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2" s="105"/>
    </row>
    <row r="213" spans="1:14" x14ac:dyDescent="0.2">
      <c r="A213" s="31">
        <f t="shared" si="2"/>
        <v>187</v>
      </c>
      <c r="B213" s="23"/>
      <c r="C213" s="23"/>
      <c r="D213" s="30"/>
      <c r="E213" s="23"/>
      <c r="F213" s="24"/>
      <c r="G213" s="125"/>
      <c r="H213" s="20"/>
      <c r="I213" s="20"/>
      <c r="J213" s="33">
        <f>SUM(Seznam_dokladu[[#This Row],[Částka bez DPH]:[DPH]])</f>
        <v>0</v>
      </c>
      <c r="K213" s="296"/>
      <c r="L213" s="56"/>
      <c r="M21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3" s="105"/>
    </row>
    <row r="214" spans="1:14" x14ac:dyDescent="0.2">
      <c r="A214" s="31">
        <f t="shared" si="2"/>
        <v>188</v>
      </c>
      <c r="B214" s="23"/>
      <c r="C214" s="23"/>
      <c r="D214" s="30"/>
      <c r="E214" s="23"/>
      <c r="F214" s="24"/>
      <c r="G214" s="125"/>
      <c r="H214" s="20"/>
      <c r="I214" s="20"/>
      <c r="J214" s="33">
        <f>SUM(Seznam_dokladu[[#This Row],[Částka bez DPH]:[DPH]])</f>
        <v>0</v>
      </c>
      <c r="K214" s="296"/>
      <c r="L214" s="56"/>
      <c r="M21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4" s="105"/>
    </row>
    <row r="215" spans="1:14" x14ac:dyDescent="0.2">
      <c r="A215" s="31">
        <f t="shared" si="2"/>
        <v>189</v>
      </c>
      <c r="B215" s="23"/>
      <c r="C215" s="23"/>
      <c r="D215" s="30"/>
      <c r="E215" s="23"/>
      <c r="F215" s="24"/>
      <c r="G215" s="125"/>
      <c r="H215" s="20"/>
      <c r="I215" s="20"/>
      <c r="J215" s="33">
        <f>SUM(Seznam_dokladu[[#This Row],[Částka bez DPH]:[DPH]])</f>
        <v>0</v>
      </c>
      <c r="K215" s="296"/>
      <c r="L215" s="56"/>
      <c r="M21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5" s="105"/>
    </row>
    <row r="216" spans="1:14" x14ac:dyDescent="0.2">
      <c r="A216" s="31">
        <f t="shared" si="2"/>
        <v>190</v>
      </c>
      <c r="B216" s="23"/>
      <c r="C216" s="23"/>
      <c r="D216" s="30"/>
      <c r="E216" s="23"/>
      <c r="F216" s="24"/>
      <c r="G216" s="125"/>
      <c r="H216" s="20"/>
      <c r="I216" s="20"/>
      <c r="J216" s="33">
        <f>SUM(Seznam_dokladu[[#This Row],[Částka bez DPH]:[DPH]])</f>
        <v>0</v>
      </c>
      <c r="K216" s="296"/>
      <c r="L216" s="56"/>
      <c r="M21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6" s="105"/>
    </row>
    <row r="217" spans="1:14" x14ac:dyDescent="0.2">
      <c r="A217" s="31">
        <f t="shared" si="2"/>
        <v>191</v>
      </c>
      <c r="B217" s="23"/>
      <c r="C217" s="23"/>
      <c r="D217" s="30"/>
      <c r="E217" s="23"/>
      <c r="F217" s="24"/>
      <c r="G217" s="125"/>
      <c r="H217" s="20"/>
      <c r="I217" s="20"/>
      <c r="J217" s="33">
        <f>SUM(Seznam_dokladu[[#This Row],[Částka bez DPH]:[DPH]])</f>
        <v>0</v>
      </c>
      <c r="K217" s="296"/>
      <c r="L217" s="56"/>
      <c r="M21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7" s="105"/>
    </row>
    <row r="218" spans="1:14" x14ac:dyDescent="0.2">
      <c r="A218" s="31">
        <f t="shared" si="2"/>
        <v>192</v>
      </c>
      <c r="B218" s="23"/>
      <c r="C218" s="23"/>
      <c r="D218" s="30"/>
      <c r="E218" s="23"/>
      <c r="F218" s="24"/>
      <c r="G218" s="125"/>
      <c r="H218" s="20"/>
      <c r="I218" s="20"/>
      <c r="J218" s="33">
        <f>SUM(Seznam_dokladu[[#This Row],[Částka bez DPH]:[DPH]])</f>
        <v>0</v>
      </c>
      <c r="K218" s="296"/>
      <c r="L218" s="56"/>
      <c r="M21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8" s="105"/>
    </row>
    <row r="219" spans="1:14" x14ac:dyDescent="0.2">
      <c r="A219" s="31">
        <f t="shared" ref="A219:A282" si="3">ROW()-26</f>
        <v>193</v>
      </c>
      <c r="B219" s="23"/>
      <c r="C219" s="23"/>
      <c r="D219" s="30"/>
      <c r="E219" s="23"/>
      <c r="F219" s="24"/>
      <c r="G219" s="125"/>
      <c r="H219" s="20"/>
      <c r="I219" s="20"/>
      <c r="J219" s="33">
        <f>SUM(Seznam_dokladu[[#This Row],[Částka bez DPH]:[DPH]])</f>
        <v>0</v>
      </c>
      <c r="K219" s="296"/>
      <c r="L219" s="56"/>
      <c r="M21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19" s="105"/>
    </row>
    <row r="220" spans="1:14" x14ac:dyDescent="0.2">
      <c r="A220" s="31">
        <f t="shared" si="3"/>
        <v>194</v>
      </c>
      <c r="B220" s="23"/>
      <c r="C220" s="23"/>
      <c r="D220" s="30"/>
      <c r="E220" s="23"/>
      <c r="F220" s="24"/>
      <c r="G220" s="125"/>
      <c r="H220" s="20"/>
      <c r="I220" s="20"/>
      <c r="J220" s="33">
        <f>SUM(Seznam_dokladu[[#This Row],[Částka bez DPH]:[DPH]])</f>
        <v>0</v>
      </c>
      <c r="K220" s="296"/>
      <c r="L220" s="56"/>
      <c r="M22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0" s="105"/>
    </row>
    <row r="221" spans="1:14" x14ac:dyDescent="0.2">
      <c r="A221" s="31">
        <f t="shared" si="3"/>
        <v>195</v>
      </c>
      <c r="B221" s="23"/>
      <c r="C221" s="23"/>
      <c r="D221" s="30"/>
      <c r="E221" s="23"/>
      <c r="F221" s="24"/>
      <c r="G221" s="125"/>
      <c r="H221" s="20"/>
      <c r="I221" s="20"/>
      <c r="J221" s="33">
        <f>SUM(Seznam_dokladu[[#This Row],[Částka bez DPH]:[DPH]])</f>
        <v>0</v>
      </c>
      <c r="K221" s="296"/>
      <c r="L221" s="56"/>
      <c r="M22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1" s="105"/>
    </row>
    <row r="222" spans="1:14" x14ac:dyDescent="0.2">
      <c r="A222" s="31">
        <f t="shared" si="3"/>
        <v>196</v>
      </c>
      <c r="B222" s="23"/>
      <c r="C222" s="23"/>
      <c r="D222" s="30"/>
      <c r="E222" s="23"/>
      <c r="F222" s="24"/>
      <c r="G222" s="125"/>
      <c r="H222" s="20"/>
      <c r="I222" s="20"/>
      <c r="J222" s="33">
        <f>SUM(Seznam_dokladu[[#This Row],[Částka bez DPH]:[DPH]])</f>
        <v>0</v>
      </c>
      <c r="K222" s="296"/>
      <c r="L222" s="56"/>
      <c r="M22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2" s="105"/>
    </row>
    <row r="223" spans="1:14" x14ac:dyDescent="0.2">
      <c r="A223" s="31">
        <f t="shared" si="3"/>
        <v>197</v>
      </c>
      <c r="B223" s="23"/>
      <c r="C223" s="23"/>
      <c r="D223" s="30"/>
      <c r="E223" s="23"/>
      <c r="F223" s="24"/>
      <c r="G223" s="125"/>
      <c r="H223" s="20"/>
      <c r="I223" s="20"/>
      <c r="J223" s="33">
        <f>SUM(Seznam_dokladu[[#This Row],[Částka bez DPH]:[DPH]])</f>
        <v>0</v>
      </c>
      <c r="K223" s="296"/>
      <c r="L223" s="56"/>
      <c r="M22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3" s="105"/>
    </row>
    <row r="224" spans="1:14" x14ac:dyDescent="0.2">
      <c r="A224" s="31">
        <f t="shared" si="3"/>
        <v>198</v>
      </c>
      <c r="B224" s="23"/>
      <c r="C224" s="23"/>
      <c r="D224" s="30"/>
      <c r="E224" s="23"/>
      <c r="F224" s="24"/>
      <c r="G224" s="125"/>
      <c r="H224" s="20"/>
      <c r="I224" s="20"/>
      <c r="J224" s="33">
        <f>SUM(Seznam_dokladu[[#This Row],[Částka bez DPH]:[DPH]])</f>
        <v>0</v>
      </c>
      <c r="K224" s="296"/>
      <c r="L224" s="56"/>
      <c r="M22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4" s="105"/>
    </row>
    <row r="225" spans="1:14" x14ac:dyDescent="0.2">
      <c r="A225" s="31">
        <f t="shared" si="3"/>
        <v>199</v>
      </c>
      <c r="B225" s="23"/>
      <c r="C225" s="23"/>
      <c r="D225" s="30"/>
      <c r="E225" s="23"/>
      <c r="F225" s="24"/>
      <c r="G225" s="125"/>
      <c r="H225" s="20"/>
      <c r="I225" s="20"/>
      <c r="J225" s="33">
        <f>SUM(Seznam_dokladu[[#This Row],[Částka bez DPH]:[DPH]])</f>
        <v>0</v>
      </c>
      <c r="K225" s="296"/>
      <c r="L225" s="56"/>
      <c r="M22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5" s="105"/>
    </row>
    <row r="226" spans="1:14" x14ac:dyDescent="0.2">
      <c r="A226" s="31">
        <f t="shared" si="3"/>
        <v>200</v>
      </c>
      <c r="B226" s="23"/>
      <c r="C226" s="23"/>
      <c r="D226" s="30"/>
      <c r="E226" s="23"/>
      <c r="F226" s="24"/>
      <c r="G226" s="125"/>
      <c r="H226" s="20"/>
      <c r="I226" s="20"/>
      <c r="J226" s="33">
        <f>SUM(Seznam_dokladu[[#This Row],[Částka bez DPH]:[DPH]])</f>
        <v>0</v>
      </c>
      <c r="K226" s="296"/>
      <c r="L226" s="56"/>
      <c r="M22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6" s="105"/>
    </row>
    <row r="227" spans="1:14" x14ac:dyDescent="0.2">
      <c r="A227" s="31">
        <f t="shared" si="3"/>
        <v>201</v>
      </c>
      <c r="B227" s="23"/>
      <c r="C227" s="23"/>
      <c r="D227" s="30"/>
      <c r="E227" s="23"/>
      <c r="F227" s="24"/>
      <c r="G227" s="125"/>
      <c r="H227" s="20"/>
      <c r="I227" s="20"/>
      <c r="J227" s="33">
        <f>SUM(Seznam_dokladu[[#This Row],[Částka bez DPH]:[DPH]])</f>
        <v>0</v>
      </c>
      <c r="K227" s="296"/>
      <c r="L227" s="56"/>
      <c r="M22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7" s="105"/>
    </row>
    <row r="228" spans="1:14" x14ac:dyDescent="0.2">
      <c r="A228" s="31">
        <f t="shared" si="3"/>
        <v>202</v>
      </c>
      <c r="B228" s="23"/>
      <c r="C228" s="23"/>
      <c r="D228" s="30"/>
      <c r="E228" s="23"/>
      <c r="F228" s="24"/>
      <c r="G228" s="125"/>
      <c r="H228" s="20"/>
      <c r="I228" s="20"/>
      <c r="J228" s="33">
        <f>SUM(Seznam_dokladu[[#This Row],[Částka bez DPH]:[DPH]])</f>
        <v>0</v>
      </c>
      <c r="K228" s="296"/>
      <c r="L228" s="56"/>
      <c r="M22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8" s="105"/>
    </row>
    <row r="229" spans="1:14" x14ac:dyDescent="0.2">
      <c r="A229" s="31">
        <f t="shared" si="3"/>
        <v>203</v>
      </c>
      <c r="B229" s="23"/>
      <c r="C229" s="23"/>
      <c r="D229" s="30"/>
      <c r="E229" s="23"/>
      <c r="F229" s="24"/>
      <c r="G229" s="125"/>
      <c r="H229" s="20"/>
      <c r="I229" s="20"/>
      <c r="J229" s="33">
        <f>SUM(Seznam_dokladu[[#This Row],[Částka bez DPH]:[DPH]])</f>
        <v>0</v>
      </c>
      <c r="K229" s="296"/>
      <c r="L229" s="56"/>
      <c r="M22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29" s="105"/>
    </row>
    <row r="230" spans="1:14" x14ac:dyDescent="0.2">
      <c r="A230" s="31">
        <f t="shared" si="3"/>
        <v>204</v>
      </c>
      <c r="B230" s="23"/>
      <c r="C230" s="23"/>
      <c r="D230" s="30"/>
      <c r="E230" s="23"/>
      <c r="F230" s="24"/>
      <c r="G230" s="125"/>
      <c r="H230" s="20"/>
      <c r="I230" s="20"/>
      <c r="J230" s="33">
        <f>SUM(Seznam_dokladu[[#This Row],[Částka bez DPH]:[DPH]])</f>
        <v>0</v>
      </c>
      <c r="K230" s="296"/>
      <c r="L230" s="56"/>
      <c r="M23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0" s="105"/>
    </row>
    <row r="231" spans="1:14" x14ac:dyDescent="0.2">
      <c r="A231" s="31">
        <f t="shared" si="3"/>
        <v>205</v>
      </c>
      <c r="B231" s="23"/>
      <c r="C231" s="23"/>
      <c r="D231" s="30"/>
      <c r="E231" s="23"/>
      <c r="F231" s="24"/>
      <c r="G231" s="125"/>
      <c r="H231" s="20"/>
      <c r="I231" s="20"/>
      <c r="J231" s="33">
        <f>SUM(Seznam_dokladu[[#This Row],[Částka bez DPH]:[DPH]])</f>
        <v>0</v>
      </c>
      <c r="K231" s="296"/>
      <c r="L231" s="56"/>
      <c r="M23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1" s="105"/>
    </row>
    <row r="232" spans="1:14" x14ac:dyDescent="0.2">
      <c r="A232" s="31">
        <f t="shared" si="3"/>
        <v>206</v>
      </c>
      <c r="B232" s="23"/>
      <c r="C232" s="23"/>
      <c r="D232" s="30"/>
      <c r="E232" s="23"/>
      <c r="F232" s="24"/>
      <c r="G232" s="125"/>
      <c r="H232" s="20"/>
      <c r="I232" s="20"/>
      <c r="J232" s="33">
        <f>SUM(Seznam_dokladu[[#This Row],[Částka bez DPH]:[DPH]])</f>
        <v>0</v>
      </c>
      <c r="K232" s="296"/>
      <c r="L232" s="56"/>
      <c r="M23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2" s="105"/>
    </row>
    <row r="233" spans="1:14" x14ac:dyDescent="0.2">
      <c r="A233" s="31">
        <f t="shared" si="3"/>
        <v>207</v>
      </c>
      <c r="B233" s="23"/>
      <c r="C233" s="23"/>
      <c r="D233" s="30"/>
      <c r="E233" s="23"/>
      <c r="F233" s="24"/>
      <c r="G233" s="125"/>
      <c r="H233" s="20"/>
      <c r="I233" s="20"/>
      <c r="J233" s="33">
        <f>SUM(Seznam_dokladu[[#This Row],[Částka bez DPH]:[DPH]])</f>
        <v>0</v>
      </c>
      <c r="K233" s="296"/>
      <c r="L233" s="56"/>
      <c r="M23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3" s="105"/>
    </row>
    <row r="234" spans="1:14" x14ac:dyDescent="0.2">
      <c r="A234" s="31">
        <f t="shared" si="3"/>
        <v>208</v>
      </c>
      <c r="B234" s="23"/>
      <c r="C234" s="23"/>
      <c r="D234" s="30"/>
      <c r="E234" s="23"/>
      <c r="F234" s="24"/>
      <c r="G234" s="125"/>
      <c r="H234" s="20"/>
      <c r="I234" s="20"/>
      <c r="J234" s="33">
        <f>SUM(Seznam_dokladu[[#This Row],[Částka bez DPH]:[DPH]])</f>
        <v>0</v>
      </c>
      <c r="K234" s="296"/>
      <c r="L234" s="56"/>
      <c r="M23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4" s="105"/>
    </row>
    <row r="235" spans="1:14" x14ac:dyDescent="0.2">
      <c r="A235" s="31">
        <f t="shared" si="3"/>
        <v>209</v>
      </c>
      <c r="B235" s="23"/>
      <c r="C235" s="23"/>
      <c r="D235" s="30"/>
      <c r="E235" s="23"/>
      <c r="F235" s="24"/>
      <c r="G235" s="125"/>
      <c r="H235" s="20"/>
      <c r="I235" s="20"/>
      <c r="J235" s="33">
        <f>SUM(Seznam_dokladu[[#This Row],[Částka bez DPH]:[DPH]])</f>
        <v>0</v>
      </c>
      <c r="K235" s="296"/>
      <c r="L235" s="56"/>
      <c r="M23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5" s="105"/>
    </row>
    <row r="236" spans="1:14" x14ac:dyDescent="0.2">
      <c r="A236" s="31">
        <f t="shared" si="3"/>
        <v>210</v>
      </c>
      <c r="B236" s="23"/>
      <c r="C236" s="23"/>
      <c r="D236" s="30"/>
      <c r="E236" s="23"/>
      <c r="F236" s="24"/>
      <c r="G236" s="125"/>
      <c r="H236" s="20"/>
      <c r="I236" s="20"/>
      <c r="J236" s="33">
        <f>SUM(Seznam_dokladu[[#This Row],[Částka bez DPH]:[DPH]])</f>
        <v>0</v>
      </c>
      <c r="K236" s="296"/>
      <c r="L236" s="56"/>
      <c r="M23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6" s="105"/>
    </row>
    <row r="237" spans="1:14" x14ac:dyDescent="0.2">
      <c r="A237" s="31">
        <f t="shared" si="3"/>
        <v>211</v>
      </c>
      <c r="B237" s="23"/>
      <c r="C237" s="23"/>
      <c r="D237" s="30"/>
      <c r="E237" s="23"/>
      <c r="F237" s="24"/>
      <c r="G237" s="125"/>
      <c r="H237" s="20"/>
      <c r="I237" s="20"/>
      <c r="J237" s="33">
        <f>SUM(Seznam_dokladu[[#This Row],[Částka bez DPH]:[DPH]])</f>
        <v>0</v>
      </c>
      <c r="K237" s="296"/>
      <c r="L237" s="56"/>
      <c r="M23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7" s="105"/>
    </row>
    <row r="238" spans="1:14" x14ac:dyDescent="0.2">
      <c r="A238" s="31">
        <f t="shared" si="3"/>
        <v>212</v>
      </c>
      <c r="B238" s="23"/>
      <c r="C238" s="23"/>
      <c r="D238" s="30"/>
      <c r="E238" s="23"/>
      <c r="F238" s="24"/>
      <c r="G238" s="125"/>
      <c r="H238" s="20"/>
      <c r="I238" s="20"/>
      <c r="J238" s="33">
        <f>SUM(Seznam_dokladu[[#This Row],[Částka bez DPH]:[DPH]])</f>
        <v>0</v>
      </c>
      <c r="K238" s="296"/>
      <c r="L238" s="56"/>
      <c r="M23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8" s="105"/>
    </row>
    <row r="239" spans="1:14" x14ac:dyDescent="0.2">
      <c r="A239" s="31">
        <f t="shared" si="3"/>
        <v>213</v>
      </c>
      <c r="B239" s="23"/>
      <c r="C239" s="23"/>
      <c r="D239" s="30"/>
      <c r="E239" s="23"/>
      <c r="F239" s="24"/>
      <c r="G239" s="125"/>
      <c r="H239" s="20"/>
      <c r="I239" s="20"/>
      <c r="J239" s="33">
        <f>SUM(Seznam_dokladu[[#This Row],[Částka bez DPH]:[DPH]])</f>
        <v>0</v>
      </c>
      <c r="K239" s="296"/>
      <c r="L239" s="56"/>
      <c r="M23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39" s="105"/>
    </row>
    <row r="240" spans="1:14" x14ac:dyDescent="0.2">
      <c r="A240" s="31">
        <f t="shared" si="3"/>
        <v>214</v>
      </c>
      <c r="B240" s="23"/>
      <c r="C240" s="23"/>
      <c r="D240" s="30"/>
      <c r="E240" s="23"/>
      <c r="F240" s="24"/>
      <c r="G240" s="125"/>
      <c r="H240" s="20"/>
      <c r="I240" s="20"/>
      <c r="J240" s="33">
        <f>SUM(Seznam_dokladu[[#This Row],[Částka bez DPH]:[DPH]])</f>
        <v>0</v>
      </c>
      <c r="K240" s="296"/>
      <c r="L240" s="56"/>
      <c r="M24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0" s="105"/>
    </row>
    <row r="241" spans="1:14" x14ac:dyDescent="0.2">
      <c r="A241" s="31">
        <f t="shared" si="3"/>
        <v>215</v>
      </c>
      <c r="B241" s="23"/>
      <c r="C241" s="23"/>
      <c r="D241" s="30"/>
      <c r="E241" s="23"/>
      <c r="F241" s="24"/>
      <c r="G241" s="125"/>
      <c r="H241" s="20"/>
      <c r="I241" s="20"/>
      <c r="J241" s="33">
        <f>SUM(Seznam_dokladu[[#This Row],[Částka bez DPH]:[DPH]])</f>
        <v>0</v>
      </c>
      <c r="K241" s="296"/>
      <c r="L241" s="56"/>
      <c r="M24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1" s="105"/>
    </row>
    <row r="242" spans="1:14" x14ac:dyDescent="0.2">
      <c r="A242" s="31">
        <f t="shared" si="3"/>
        <v>216</v>
      </c>
      <c r="B242" s="23"/>
      <c r="C242" s="23"/>
      <c r="D242" s="30"/>
      <c r="E242" s="23"/>
      <c r="F242" s="24"/>
      <c r="G242" s="125"/>
      <c r="H242" s="20"/>
      <c r="I242" s="20"/>
      <c r="J242" s="33">
        <f>SUM(Seznam_dokladu[[#This Row],[Částka bez DPH]:[DPH]])</f>
        <v>0</v>
      </c>
      <c r="K242" s="296"/>
      <c r="L242" s="56"/>
      <c r="M24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2" s="105"/>
    </row>
    <row r="243" spans="1:14" x14ac:dyDescent="0.2">
      <c r="A243" s="31">
        <f t="shared" si="3"/>
        <v>217</v>
      </c>
      <c r="B243" s="23"/>
      <c r="C243" s="23"/>
      <c r="D243" s="30"/>
      <c r="E243" s="23"/>
      <c r="F243" s="24"/>
      <c r="G243" s="125"/>
      <c r="H243" s="20"/>
      <c r="I243" s="20"/>
      <c r="J243" s="33">
        <f>SUM(Seznam_dokladu[[#This Row],[Částka bez DPH]:[DPH]])</f>
        <v>0</v>
      </c>
      <c r="K243" s="296"/>
      <c r="L243" s="56"/>
      <c r="M24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3" s="105"/>
    </row>
    <row r="244" spans="1:14" x14ac:dyDescent="0.2">
      <c r="A244" s="31">
        <f t="shared" si="3"/>
        <v>218</v>
      </c>
      <c r="B244" s="23"/>
      <c r="C244" s="23"/>
      <c r="D244" s="30"/>
      <c r="E244" s="23"/>
      <c r="F244" s="24"/>
      <c r="G244" s="125"/>
      <c r="H244" s="20"/>
      <c r="I244" s="20"/>
      <c r="J244" s="33">
        <f>SUM(Seznam_dokladu[[#This Row],[Částka bez DPH]:[DPH]])</f>
        <v>0</v>
      </c>
      <c r="K244" s="296"/>
      <c r="L244" s="56"/>
      <c r="M24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4" s="105"/>
    </row>
    <row r="245" spans="1:14" x14ac:dyDescent="0.2">
      <c r="A245" s="31">
        <f t="shared" si="3"/>
        <v>219</v>
      </c>
      <c r="B245" s="23"/>
      <c r="C245" s="23"/>
      <c r="D245" s="30"/>
      <c r="E245" s="23"/>
      <c r="F245" s="24"/>
      <c r="G245" s="125"/>
      <c r="H245" s="20"/>
      <c r="I245" s="20"/>
      <c r="J245" s="33">
        <f>SUM(Seznam_dokladu[[#This Row],[Částka bez DPH]:[DPH]])</f>
        <v>0</v>
      </c>
      <c r="K245" s="296"/>
      <c r="L245" s="56"/>
      <c r="M24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5" s="105"/>
    </row>
    <row r="246" spans="1:14" x14ac:dyDescent="0.2">
      <c r="A246" s="31">
        <f t="shared" si="3"/>
        <v>220</v>
      </c>
      <c r="B246" s="23"/>
      <c r="C246" s="23"/>
      <c r="D246" s="30"/>
      <c r="E246" s="23"/>
      <c r="F246" s="24"/>
      <c r="G246" s="125"/>
      <c r="H246" s="20"/>
      <c r="I246" s="20"/>
      <c r="J246" s="33">
        <f>SUM(Seznam_dokladu[[#This Row],[Částka bez DPH]:[DPH]])</f>
        <v>0</v>
      </c>
      <c r="K246" s="296"/>
      <c r="L246" s="56"/>
      <c r="M24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6" s="105"/>
    </row>
    <row r="247" spans="1:14" x14ac:dyDescent="0.2">
      <c r="A247" s="31">
        <f t="shared" si="3"/>
        <v>221</v>
      </c>
      <c r="B247" s="23"/>
      <c r="C247" s="23"/>
      <c r="D247" s="30"/>
      <c r="E247" s="23"/>
      <c r="F247" s="24"/>
      <c r="G247" s="125"/>
      <c r="H247" s="20"/>
      <c r="I247" s="20"/>
      <c r="J247" s="33">
        <f>SUM(Seznam_dokladu[[#This Row],[Částka bez DPH]:[DPH]])</f>
        <v>0</v>
      </c>
      <c r="K247" s="296"/>
      <c r="L247" s="56"/>
      <c r="M24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7" s="105"/>
    </row>
    <row r="248" spans="1:14" x14ac:dyDescent="0.2">
      <c r="A248" s="31">
        <f t="shared" si="3"/>
        <v>222</v>
      </c>
      <c r="B248" s="23"/>
      <c r="C248" s="23"/>
      <c r="D248" s="30"/>
      <c r="E248" s="23"/>
      <c r="F248" s="24"/>
      <c r="G248" s="125"/>
      <c r="H248" s="20"/>
      <c r="I248" s="20"/>
      <c r="J248" s="33">
        <f>SUM(Seznam_dokladu[[#This Row],[Částka bez DPH]:[DPH]])</f>
        <v>0</v>
      </c>
      <c r="K248" s="296"/>
      <c r="L248" s="56"/>
      <c r="M24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8" s="105"/>
    </row>
    <row r="249" spans="1:14" x14ac:dyDescent="0.2">
      <c r="A249" s="31">
        <f t="shared" si="3"/>
        <v>223</v>
      </c>
      <c r="B249" s="23"/>
      <c r="C249" s="23"/>
      <c r="D249" s="30"/>
      <c r="E249" s="23"/>
      <c r="F249" s="24"/>
      <c r="G249" s="125"/>
      <c r="H249" s="20"/>
      <c r="I249" s="20"/>
      <c r="J249" s="33">
        <f>SUM(Seznam_dokladu[[#This Row],[Částka bez DPH]:[DPH]])</f>
        <v>0</v>
      </c>
      <c r="K249" s="296"/>
      <c r="L249" s="56"/>
      <c r="M24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49" s="105"/>
    </row>
    <row r="250" spans="1:14" x14ac:dyDescent="0.2">
      <c r="A250" s="31">
        <f t="shared" si="3"/>
        <v>224</v>
      </c>
      <c r="B250" s="23"/>
      <c r="C250" s="23"/>
      <c r="D250" s="30"/>
      <c r="E250" s="23"/>
      <c r="F250" s="24"/>
      <c r="G250" s="125"/>
      <c r="H250" s="20"/>
      <c r="I250" s="20"/>
      <c r="J250" s="33">
        <f>SUM(Seznam_dokladu[[#This Row],[Částka bez DPH]:[DPH]])</f>
        <v>0</v>
      </c>
      <c r="K250" s="296"/>
      <c r="L250" s="56"/>
      <c r="M25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0" s="105"/>
    </row>
    <row r="251" spans="1:14" x14ac:dyDescent="0.2">
      <c r="A251" s="31">
        <f t="shared" si="3"/>
        <v>225</v>
      </c>
      <c r="B251" s="23"/>
      <c r="C251" s="23"/>
      <c r="D251" s="30"/>
      <c r="E251" s="23"/>
      <c r="F251" s="24"/>
      <c r="G251" s="125"/>
      <c r="H251" s="20"/>
      <c r="I251" s="20"/>
      <c r="J251" s="33">
        <f>SUM(Seznam_dokladu[[#This Row],[Částka bez DPH]:[DPH]])</f>
        <v>0</v>
      </c>
      <c r="K251" s="296"/>
      <c r="L251" s="56"/>
      <c r="M25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1" s="105"/>
    </row>
    <row r="252" spans="1:14" x14ac:dyDescent="0.2">
      <c r="A252" s="31">
        <f t="shared" si="3"/>
        <v>226</v>
      </c>
      <c r="B252" s="23"/>
      <c r="C252" s="23"/>
      <c r="D252" s="30"/>
      <c r="E252" s="23"/>
      <c r="F252" s="24"/>
      <c r="G252" s="125"/>
      <c r="H252" s="20"/>
      <c r="I252" s="20"/>
      <c r="J252" s="33">
        <f>SUM(Seznam_dokladu[[#This Row],[Částka bez DPH]:[DPH]])</f>
        <v>0</v>
      </c>
      <c r="K252" s="296"/>
      <c r="L252" s="56"/>
      <c r="M25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2" s="105"/>
    </row>
    <row r="253" spans="1:14" x14ac:dyDescent="0.2">
      <c r="A253" s="31">
        <f t="shared" si="3"/>
        <v>227</v>
      </c>
      <c r="B253" s="23"/>
      <c r="C253" s="23"/>
      <c r="D253" s="30"/>
      <c r="E253" s="23"/>
      <c r="F253" s="24"/>
      <c r="G253" s="125"/>
      <c r="H253" s="20"/>
      <c r="I253" s="20"/>
      <c r="J253" s="33">
        <f>SUM(Seznam_dokladu[[#This Row],[Částka bez DPH]:[DPH]])</f>
        <v>0</v>
      </c>
      <c r="K253" s="296"/>
      <c r="L253" s="56"/>
      <c r="M25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3" s="105"/>
    </row>
    <row r="254" spans="1:14" x14ac:dyDescent="0.2">
      <c r="A254" s="31">
        <f t="shared" si="3"/>
        <v>228</v>
      </c>
      <c r="B254" s="23"/>
      <c r="C254" s="23"/>
      <c r="D254" s="30"/>
      <c r="E254" s="23"/>
      <c r="F254" s="24"/>
      <c r="G254" s="125"/>
      <c r="H254" s="20"/>
      <c r="I254" s="20"/>
      <c r="J254" s="33">
        <f>SUM(Seznam_dokladu[[#This Row],[Částka bez DPH]:[DPH]])</f>
        <v>0</v>
      </c>
      <c r="K254" s="296"/>
      <c r="L254" s="56"/>
      <c r="M25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4" s="105"/>
    </row>
    <row r="255" spans="1:14" x14ac:dyDescent="0.2">
      <c r="A255" s="31">
        <f t="shared" si="3"/>
        <v>229</v>
      </c>
      <c r="B255" s="23"/>
      <c r="C255" s="23"/>
      <c r="D255" s="30"/>
      <c r="E255" s="23"/>
      <c r="F255" s="24"/>
      <c r="G255" s="125"/>
      <c r="H255" s="20"/>
      <c r="I255" s="20"/>
      <c r="J255" s="33">
        <f>SUM(Seznam_dokladu[[#This Row],[Částka bez DPH]:[DPH]])</f>
        <v>0</v>
      </c>
      <c r="K255" s="296"/>
      <c r="L255" s="56"/>
      <c r="M25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5" s="105"/>
    </row>
    <row r="256" spans="1:14" x14ac:dyDescent="0.2">
      <c r="A256" s="31">
        <f t="shared" si="3"/>
        <v>230</v>
      </c>
      <c r="B256" s="23"/>
      <c r="C256" s="23"/>
      <c r="D256" s="30"/>
      <c r="E256" s="23"/>
      <c r="F256" s="24"/>
      <c r="G256" s="125"/>
      <c r="H256" s="20"/>
      <c r="I256" s="20"/>
      <c r="J256" s="33">
        <f>SUM(Seznam_dokladu[[#This Row],[Částka bez DPH]:[DPH]])</f>
        <v>0</v>
      </c>
      <c r="K256" s="296"/>
      <c r="L256" s="56"/>
      <c r="M25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6" s="105"/>
    </row>
    <row r="257" spans="1:14" x14ac:dyDescent="0.2">
      <c r="A257" s="31">
        <f t="shared" si="3"/>
        <v>231</v>
      </c>
      <c r="B257" s="23"/>
      <c r="C257" s="23"/>
      <c r="D257" s="30"/>
      <c r="E257" s="23"/>
      <c r="F257" s="24"/>
      <c r="G257" s="125"/>
      <c r="H257" s="20"/>
      <c r="I257" s="20"/>
      <c r="J257" s="33">
        <f>SUM(Seznam_dokladu[[#This Row],[Částka bez DPH]:[DPH]])</f>
        <v>0</v>
      </c>
      <c r="K257" s="296"/>
      <c r="L257" s="56"/>
      <c r="M25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7" s="105"/>
    </row>
    <row r="258" spans="1:14" x14ac:dyDescent="0.2">
      <c r="A258" s="31">
        <f t="shared" si="3"/>
        <v>232</v>
      </c>
      <c r="B258" s="23"/>
      <c r="C258" s="23"/>
      <c r="D258" s="30"/>
      <c r="E258" s="23"/>
      <c r="F258" s="24"/>
      <c r="G258" s="125"/>
      <c r="H258" s="20"/>
      <c r="I258" s="20"/>
      <c r="J258" s="33">
        <f>SUM(Seznam_dokladu[[#This Row],[Částka bez DPH]:[DPH]])</f>
        <v>0</v>
      </c>
      <c r="K258" s="296"/>
      <c r="L258" s="56"/>
      <c r="M25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8" s="105"/>
    </row>
    <row r="259" spans="1:14" x14ac:dyDescent="0.2">
      <c r="A259" s="31">
        <f t="shared" si="3"/>
        <v>233</v>
      </c>
      <c r="B259" s="23"/>
      <c r="C259" s="23"/>
      <c r="D259" s="30"/>
      <c r="E259" s="23"/>
      <c r="F259" s="24"/>
      <c r="G259" s="125"/>
      <c r="H259" s="20"/>
      <c r="I259" s="20"/>
      <c r="J259" s="33">
        <f>SUM(Seznam_dokladu[[#This Row],[Částka bez DPH]:[DPH]])</f>
        <v>0</v>
      </c>
      <c r="K259" s="296"/>
      <c r="L259" s="56"/>
      <c r="M25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59" s="105"/>
    </row>
    <row r="260" spans="1:14" x14ac:dyDescent="0.2">
      <c r="A260" s="31">
        <f t="shared" si="3"/>
        <v>234</v>
      </c>
      <c r="B260" s="23"/>
      <c r="C260" s="23"/>
      <c r="D260" s="30"/>
      <c r="E260" s="23"/>
      <c r="F260" s="24"/>
      <c r="G260" s="125"/>
      <c r="H260" s="20"/>
      <c r="I260" s="20"/>
      <c r="J260" s="33">
        <f>SUM(Seznam_dokladu[[#This Row],[Částka bez DPH]:[DPH]])</f>
        <v>0</v>
      </c>
      <c r="K260" s="296"/>
      <c r="L260" s="56"/>
      <c r="M26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0" s="105"/>
    </row>
    <row r="261" spans="1:14" x14ac:dyDescent="0.2">
      <c r="A261" s="31">
        <f t="shared" si="3"/>
        <v>235</v>
      </c>
      <c r="B261" s="23"/>
      <c r="C261" s="23"/>
      <c r="D261" s="30"/>
      <c r="E261" s="23"/>
      <c r="F261" s="24"/>
      <c r="G261" s="125"/>
      <c r="H261" s="20"/>
      <c r="I261" s="20"/>
      <c r="J261" s="33">
        <f>SUM(Seznam_dokladu[[#This Row],[Částka bez DPH]:[DPH]])</f>
        <v>0</v>
      </c>
      <c r="K261" s="296"/>
      <c r="L261" s="56"/>
      <c r="M26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1" s="105"/>
    </row>
    <row r="262" spans="1:14" x14ac:dyDescent="0.2">
      <c r="A262" s="31">
        <f t="shared" si="3"/>
        <v>236</v>
      </c>
      <c r="B262" s="23"/>
      <c r="C262" s="23"/>
      <c r="D262" s="30"/>
      <c r="E262" s="23"/>
      <c r="F262" s="24"/>
      <c r="G262" s="125"/>
      <c r="H262" s="20"/>
      <c r="I262" s="20"/>
      <c r="J262" s="33">
        <f>SUM(Seznam_dokladu[[#This Row],[Částka bez DPH]:[DPH]])</f>
        <v>0</v>
      </c>
      <c r="K262" s="296"/>
      <c r="L262" s="56"/>
      <c r="M26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2" s="105"/>
    </row>
    <row r="263" spans="1:14" x14ac:dyDescent="0.2">
      <c r="A263" s="31">
        <f t="shared" si="3"/>
        <v>237</v>
      </c>
      <c r="B263" s="23"/>
      <c r="C263" s="23"/>
      <c r="D263" s="30"/>
      <c r="E263" s="23"/>
      <c r="F263" s="24"/>
      <c r="G263" s="125"/>
      <c r="H263" s="20"/>
      <c r="I263" s="20"/>
      <c r="J263" s="33">
        <f>SUM(Seznam_dokladu[[#This Row],[Částka bez DPH]:[DPH]])</f>
        <v>0</v>
      </c>
      <c r="K263" s="296"/>
      <c r="L263" s="56"/>
      <c r="M26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3" s="105"/>
    </row>
    <row r="264" spans="1:14" x14ac:dyDescent="0.2">
      <c r="A264" s="31">
        <f t="shared" si="3"/>
        <v>238</v>
      </c>
      <c r="B264" s="23"/>
      <c r="C264" s="23"/>
      <c r="D264" s="30"/>
      <c r="E264" s="23"/>
      <c r="F264" s="24"/>
      <c r="G264" s="125"/>
      <c r="H264" s="20"/>
      <c r="I264" s="20"/>
      <c r="J264" s="33">
        <f>SUM(Seznam_dokladu[[#This Row],[Částka bez DPH]:[DPH]])</f>
        <v>0</v>
      </c>
      <c r="K264" s="296"/>
      <c r="L264" s="56"/>
      <c r="M26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4" s="105"/>
    </row>
    <row r="265" spans="1:14" x14ac:dyDescent="0.2">
      <c r="A265" s="31">
        <f t="shared" si="3"/>
        <v>239</v>
      </c>
      <c r="B265" s="23"/>
      <c r="C265" s="23"/>
      <c r="D265" s="30"/>
      <c r="E265" s="23"/>
      <c r="F265" s="24"/>
      <c r="G265" s="125"/>
      <c r="H265" s="20"/>
      <c r="I265" s="20"/>
      <c r="J265" s="33">
        <f>SUM(Seznam_dokladu[[#This Row],[Částka bez DPH]:[DPH]])</f>
        <v>0</v>
      </c>
      <c r="K265" s="296"/>
      <c r="L265" s="56"/>
      <c r="M26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5" s="105"/>
    </row>
    <row r="266" spans="1:14" x14ac:dyDescent="0.2">
      <c r="A266" s="31">
        <f t="shared" si="3"/>
        <v>240</v>
      </c>
      <c r="B266" s="23"/>
      <c r="C266" s="23"/>
      <c r="D266" s="30"/>
      <c r="E266" s="23"/>
      <c r="F266" s="24"/>
      <c r="G266" s="125"/>
      <c r="H266" s="20"/>
      <c r="I266" s="20"/>
      <c r="J266" s="33">
        <f>SUM(Seznam_dokladu[[#This Row],[Částka bez DPH]:[DPH]])</f>
        <v>0</v>
      </c>
      <c r="K266" s="296"/>
      <c r="L266" s="56"/>
      <c r="M26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6" s="105"/>
    </row>
    <row r="267" spans="1:14" x14ac:dyDescent="0.2">
      <c r="A267" s="31">
        <f t="shared" si="3"/>
        <v>241</v>
      </c>
      <c r="B267" s="23"/>
      <c r="C267" s="23"/>
      <c r="D267" s="30"/>
      <c r="E267" s="23"/>
      <c r="F267" s="24"/>
      <c r="G267" s="125"/>
      <c r="H267" s="20"/>
      <c r="I267" s="20"/>
      <c r="J267" s="33">
        <f>SUM(Seznam_dokladu[[#This Row],[Částka bez DPH]:[DPH]])</f>
        <v>0</v>
      </c>
      <c r="K267" s="296"/>
      <c r="L267" s="56"/>
      <c r="M26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7" s="105"/>
    </row>
    <row r="268" spans="1:14" x14ac:dyDescent="0.2">
      <c r="A268" s="31">
        <f t="shared" si="3"/>
        <v>242</v>
      </c>
      <c r="B268" s="23"/>
      <c r="C268" s="23"/>
      <c r="D268" s="30"/>
      <c r="E268" s="23"/>
      <c r="F268" s="24"/>
      <c r="G268" s="125"/>
      <c r="H268" s="20"/>
      <c r="I268" s="20"/>
      <c r="J268" s="33">
        <f>SUM(Seznam_dokladu[[#This Row],[Částka bez DPH]:[DPH]])</f>
        <v>0</v>
      </c>
      <c r="K268" s="296"/>
      <c r="L268" s="56"/>
      <c r="M26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8" s="105"/>
    </row>
    <row r="269" spans="1:14" x14ac:dyDescent="0.2">
      <c r="A269" s="31">
        <f t="shared" si="3"/>
        <v>243</v>
      </c>
      <c r="B269" s="23"/>
      <c r="C269" s="23"/>
      <c r="D269" s="30"/>
      <c r="E269" s="23"/>
      <c r="F269" s="24"/>
      <c r="G269" s="125"/>
      <c r="H269" s="20"/>
      <c r="I269" s="20"/>
      <c r="J269" s="33">
        <f>SUM(Seznam_dokladu[[#This Row],[Částka bez DPH]:[DPH]])</f>
        <v>0</v>
      </c>
      <c r="K269" s="296"/>
      <c r="L269" s="56"/>
      <c r="M26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69" s="105"/>
    </row>
    <row r="270" spans="1:14" x14ac:dyDescent="0.2">
      <c r="A270" s="31">
        <f t="shared" si="3"/>
        <v>244</v>
      </c>
      <c r="B270" s="23"/>
      <c r="C270" s="23"/>
      <c r="D270" s="30"/>
      <c r="E270" s="23"/>
      <c r="F270" s="24"/>
      <c r="G270" s="125"/>
      <c r="H270" s="20"/>
      <c r="I270" s="20"/>
      <c r="J270" s="33">
        <f>SUM(Seznam_dokladu[[#This Row],[Částka bez DPH]:[DPH]])</f>
        <v>0</v>
      </c>
      <c r="K270" s="296"/>
      <c r="L270" s="56"/>
      <c r="M27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0" s="105"/>
    </row>
    <row r="271" spans="1:14" x14ac:dyDescent="0.2">
      <c r="A271" s="31">
        <f t="shared" si="3"/>
        <v>245</v>
      </c>
      <c r="B271" s="23"/>
      <c r="C271" s="23"/>
      <c r="D271" s="30"/>
      <c r="E271" s="23"/>
      <c r="F271" s="24"/>
      <c r="G271" s="125"/>
      <c r="H271" s="20"/>
      <c r="I271" s="20"/>
      <c r="J271" s="33">
        <f>SUM(Seznam_dokladu[[#This Row],[Částka bez DPH]:[DPH]])</f>
        <v>0</v>
      </c>
      <c r="K271" s="296"/>
      <c r="L271" s="56"/>
      <c r="M27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1" s="105"/>
    </row>
    <row r="272" spans="1:14" x14ac:dyDescent="0.2">
      <c r="A272" s="31">
        <f t="shared" si="3"/>
        <v>246</v>
      </c>
      <c r="B272" s="23"/>
      <c r="C272" s="23"/>
      <c r="D272" s="30"/>
      <c r="E272" s="23"/>
      <c r="F272" s="24"/>
      <c r="G272" s="125"/>
      <c r="H272" s="20"/>
      <c r="I272" s="20"/>
      <c r="J272" s="33">
        <f>SUM(Seznam_dokladu[[#This Row],[Částka bez DPH]:[DPH]])</f>
        <v>0</v>
      </c>
      <c r="K272" s="296"/>
      <c r="L272" s="56"/>
      <c r="M27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2" s="105"/>
    </row>
    <row r="273" spans="1:14" x14ac:dyDescent="0.2">
      <c r="A273" s="31">
        <f t="shared" si="3"/>
        <v>247</v>
      </c>
      <c r="B273" s="23"/>
      <c r="C273" s="23"/>
      <c r="D273" s="30"/>
      <c r="E273" s="23"/>
      <c r="F273" s="24"/>
      <c r="G273" s="125"/>
      <c r="H273" s="20"/>
      <c r="I273" s="20"/>
      <c r="J273" s="33">
        <f>SUM(Seznam_dokladu[[#This Row],[Částka bez DPH]:[DPH]])</f>
        <v>0</v>
      </c>
      <c r="K273" s="296"/>
      <c r="L273" s="56"/>
      <c r="M27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3" s="105"/>
    </row>
    <row r="274" spans="1:14" x14ac:dyDescent="0.2">
      <c r="A274" s="31">
        <f t="shared" si="3"/>
        <v>248</v>
      </c>
      <c r="B274" s="23"/>
      <c r="C274" s="23"/>
      <c r="D274" s="30"/>
      <c r="E274" s="23"/>
      <c r="F274" s="24"/>
      <c r="G274" s="125"/>
      <c r="H274" s="20"/>
      <c r="I274" s="20"/>
      <c r="J274" s="33">
        <f>SUM(Seznam_dokladu[[#This Row],[Částka bez DPH]:[DPH]])</f>
        <v>0</v>
      </c>
      <c r="K274" s="296"/>
      <c r="L274" s="56"/>
      <c r="M27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4" s="105"/>
    </row>
    <row r="275" spans="1:14" x14ac:dyDescent="0.2">
      <c r="A275" s="31">
        <f t="shared" si="3"/>
        <v>249</v>
      </c>
      <c r="B275" s="23"/>
      <c r="C275" s="23"/>
      <c r="D275" s="30"/>
      <c r="E275" s="23"/>
      <c r="F275" s="24"/>
      <c r="G275" s="125"/>
      <c r="H275" s="20"/>
      <c r="I275" s="20"/>
      <c r="J275" s="33">
        <f>SUM(Seznam_dokladu[[#This Row],[Částka bez DPH]:[DPH]])</f>
        <v>0</v>
      </c>
      <c r="K275" s="296"/>
      <c r="L275" s="56"/>
      <c r="M27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5" s="105"/>
    </row>
    <row r="276" spans="1:14" x14ac:dyDescent="0.2">
      <c r="A276" s="31">
        <f t="shared" si="3"/>
        <v>250</v>
      </c>
      <c r="B276" s="23"/>
      <c r="C276" s="23"/>
      <c r="D276" s="30"/>
      <c r="E276" s="23"/>
      <c r="F276" s="24"/>
      <c r="G276" s="125"/>
      <c r="H276" s="20"/>
      <c r="I276" s="20"/>
      <c r="J276" s="33">
        <f>SUM(Seznam_dokladu[[#This Row],[Částka bez DPH]:[DPH]])</f>
        <v>0</v>
      </c>
      <c r="K276" s="296"/>
      <c r="L276" s="56"/>
      <c r="M27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6" s="105"/>
    </row>
    <row r="277" spans="1:14" x14ac:dyDescent="0.2">
      <c r="A277" s="31">
        <f t="shared" si="3"/>
        <v>251</v>
      </c>
      <c r="B277" s="23"/>
      <c r="C277" s="23"/>
      <c r="D277" s="30"/>
      <c r="E277" s="23"/>
      <c r="F277" s="24"/>
      <c r="G277" s="125"/>
      <c r="H277" s="20"/>
      <c r="I277" s="20"/>
      <c r="J277" s="33">
        <f>SUM(Seznam_dokladu[[#This Row],[Částka bez DPH]:[DPH]])</f>
        <v>0</v>
      </c>
      <c r="K277" s="296"/>
      <c r="L277" s="56"/>
      <c r="M27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7" s="105"/>
    </row>
    <row r="278" spans="1:14" x14ac:dyDescent="0.2">
      <c r="A278" s="31">
        <f t="shared" si="3"/>
        <v>252</v>
      </c>
      <c r="B278" s="23"/>
      <c r="C278" s="23"/>
      <c r="D278" s="30"/>
      <c r="E278" s="23"/>
      <c r="F278" s="24"/>
      <c r="G278" s="125"/>
      <c r="H278" s="20"/>
      <c r="I278" s="20"/>
      <c r="J278" s="33">
        <f>SUM(Seznam_dokladu[[#This Row],[Částka bez DPH]:[DPH]])</f>
        <v>0</v>
      </c>
      <c r="K278" s="296"/>
      <c r="L278" s="56"/>
      <c r="M27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8" s="105"/>
    </row>
    <row r="279" spans="1:14" x14ac:dyDescent="0.2">
      <c r="A279" s="31">
        <f t="shared" si="3"/>
        <v>253</v>
      </c>
      <c r="B279" s="23"/>
      <c r="C279" s="23"/>
      <c r="D279" s="30"/>
      <c r="E279" s="23"/>
      <c r="F279" s="24"/>
      <c r="G279" s="125"/>
      <c r="H279" s="20"/>
      <c r="I279" s="20"/>
      <c r="J279" s="33">
        <f>SUM(Seznam_dokladu[[#This Row],[Částka bez DPH]:[DPH]])</f>
        <v>0</v>
      </c>
      <c r="K279" s="296"/>
      <c r="L279" s="56"/>
      <c r="M27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79" s="105"/>
    </row>
    <row r="280" spans="1:14" x14ac:dyDescent="0.2">
      <c r="A280" s="31">
        <f t="shared" si="3"/>
        <v>254</v>
      </c>
      <c r="B280" s="23"/>
      <c r="C280" s="23"/>
      <c r="D280" s="30"/>
      <c r="E280" s="23"/>
      <c r="F280" s="24"/>
      <c r="G280" s="125"/>
      <c r="H280" s="20"/>
      <c r="I280" s="20"/>
      <c r="J280" s="33">
        <f>SUM(Seznam_dokladu[[#This Row],[Částka bez DPH]:[DPH]])</f>
        <v>0</v>
      </c>
      <c r="K280" s="296"/>
      <c r="L280" s="56"/>
      <c r="M28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0" s="105"/>
    </row>
    <row r="281" spans="1:14" x14ac:dyDescent="0.2">
      <c r="A281" s="31">
        <f t="shared" si="3"/>
        <v>255</v>
      </c>
      <c r="B281" s="23"/>
      <c r="C281" s="23"/>
      <c r="D281" s="30"/>
      <c r="E281" s="23"/>
      <c r="F281" s="24"/>
      <c r="G281" s="125"/>
      <c r="H281" s="20"/>
      <c r="I281" s="20"/>
      <c r="J281" s="33">
        <f>SUM(Seznam_dokladu[[#This Row],[Částka bez DPH]:[DPH]])</f>
        <v>0</v>
      </c>
      <c r="K281" s="296"/>
      <c r="L281" s="56"/>
      <c r="M28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1" s="105"/>
    </row>
    <row r="282" spans="1:14" x14ac:dyDescent="0.2">
      <c r="A282" s="31">
        <f t="shared" si="3"/>
        <v>256</v>
      </c>
      <c r="B282" s="23"/>
      <c r="C282" s="23"/>
      <c r="D282" s="30"/>
      <c r="E282" s="23"/>
      <c r="F282" s="24"/>
      <c r="G282" s="125"/>
      <c r="H282" s="20"/>
      <c r="I282" s="20"/>
      <c r="J282" s="33">
        <f>SUM(Seznam_dokladu[[#This Row],[Částka bez DPH]:[DPH]])</f>
        <v>0</v>
      </c>
      <c r="K282" s="296"/>
      <c r="L282" s="56"/>
      <c r="M28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2" s="105"/>
    </row>
    <row r="283" spans="1:14" x14ac:dyDescent="0.2">
      <c r="A283" s="31">
        <f t="shared" ref="A283:A346" si="4">ROW()-26</f>
        <v>257</v>
      </c>
      <c r="B283" s="23"/>
      <c r="C283" s="23"/>
      <c r="D283" s="30"/>
      <c r="E283" s="23"/>
      <c r="F283" s="24"/>
      <c r="G283" s="125"/>
      <c r="H283" s="20"/>
      <c r="I283" s="20"/>
      <c r="J283" s="33">
        <f>SUM(Seznam_dokladu[[#This Row],[Částka bez DPH]:[DPH]])</f>
        <v>0</v>
      </c>
      <c r="K283" s="296"/>
      <c r="L283" s="56"/>
      <c r="M28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3" s="105"/>
    </row>
    <row r="284" spans="1:14" x14ac:dyDescent="0.2">
      <c r="A284" s="31">
        <f t="shared" si="4"/>
        <v>258</v>
      </c>
      <c r="B284" s="23"/>
      <c r="C284" s="23"/>
      <c r="D284" s="30"/>
      <c r="E284" s="23"/>
      <c r="F284" s="24"/>
      <c r="G284" s="125"/>
      <c r="H284" s="20"/>
      <c r="I284" s="20"/>
      <c r="J284" s="33">
        <f>SUM(Seznam_dokladu[[#This Row],[Částka bez DPH]:[DPH]])</f>
        <v>0</v>
      </c>
      <c r="K284" s="296"/>
      <c r="L284" s="56"/>
      <c r="M28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4" s="105"/>
    </row>
    <row r="285" spans="1:14" x14ac:dyDescent="0.2">
      <c r="A285" s="31">
        <f t="shared" si="4"/>
        <v>259</v>
      </c>
      <c r="B285" s="23"/>
      <c r="C285" s="23"/>
      <c r="D285" s="30"/>
      <c r="E285" s="23"/>
      <c r="F285" s="24"/>
      <c r="G285" s="125"/>
      <c r="H285" s="20"/>
      <c r="I285" s="20"/>
      <c r="J285" s="33">
        <f>SUM(Seznam_dokladu[[#This Row],[Částka bez DPH]:[DPH]])</f>
        <v>0</v>
      </c>
      <c r="K285" s="296"/>
      <c r="L285" s="56"/>
      <c r="M28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5" s="105"/>
    </row>
    <row r="286" spans="1:14" x14ac:dyDescent="0.2">
      <c r="A286" s="31">
        <f t="shared" si="4"/>
        <v>260</v>
      </c>
      <c r="B286" s="23"/>
      <c r="C286" s="23"/>
      <c r="D286" s="30"/>
      <c r="E286" s="23"/>
      <c r="F286" s="24"/>
      <c r="G286" s="125"/>
      <c r="H286" s="20"/>
      <c r="I286" s="20"/>
      <c r="J286" s="33">
        <f>SUM(Seznam_dokladu[[#This Row],[Částka bez DPH]:[DPH]])</f>
        <v>0</v>
      </c>
      <c r="K286" s="296"/>
      <c r="L286" s="56"/>
      <c r="M28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6" s="105"/>
    </row>
    <row r="287" spans="1:14" x14ac:dyDescent="0.2">
      <c r="A287" s="31">
        <f t="shared" si="4"/>
        <v>261</v>
      </c>
      <c r="B287" s="23"/>
      <c r="C287" s="23"/>
      <c r="D287" s="30"/>
      <c r="E287" s="23"/>
      <c r="F287" s="24"/>
      <c r="G287" s="125"/>
      <c r="H287" s="20"/>
      <c r="I287" s="20"/>
      <c r="J287" s="33">
        <f>SUM(Seznam_dokladu[[#This Row],[Částka bez DPH]:[DPH]])</f>
        <v>0</v>
      </c>
      <c r="K287" s="296"/>
      <c r="L287" s="56"/>
      <c r="M28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7" s="105"/>
    </row>
    <row r="288" spans="1:14" x14ac:dyDescent="0.2">
      <c r="A288" s="31">
        <f t="shared" si="4"/>
        <v>262</v>
      </c>
      <c r="B288" s="23"/>
      <c r="C288" s="23"/>
      <c r="D288" s="30"/>
      <c r="E288" s="23"/>
      <c r="F288" s="24"/>
      <c r="G288" s="125"/>
      <c r="H288" s="20"/>
      <c r="I288" s="20"/>
      <c r="J288" s="33">
        <f>SUM(Seznam_dokladu[[#This Row],[Částka bez DPH]:[DPH]])</f>
        <v>0</v>
      </c>
      <c r="K288" s="296"/>
      <c r="L288" s="56"/>
      <c r="M28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8" s="105"/>
    </row>
    <row r="289" spans="1:14" x14ac:dyDescent="0.2">
      <c r="A289" s="31">
        <f t="shared" si="4"/>
        <v>263</v>
      </c>
      <c r="B289" s="23"/>
      <c r="C289" s="23"/>
      <c r="D289" s="30"/>
      <c r="E289" s="23"/>
      <c r="F289" s="24"/>
      <c r="G289" s="125"/>
      <c r="H289" s="20"/>
      <c r="I289" s="20"/>
      <c r="J289" s="33">
        <f>SUM(Seznam_dokladu[[#This Row],[Částka bez DPH]:[DPH]])</f>
        <v>0</v>
      </c>
      <c r="K289" s="296"/>
      <c r="L289" s="56"/>
      <c r="M28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89" s="105"/>
    </row>
    <row r="290" spans="1:14" x14ac:dyDescent="0.2">
      <c r="A290" s="31">
        <f t="shared" si="4"/>
        <v>264</v>
      </c>
      <c r="B290" s="23"/>
      <c r="C290" s="23"/>
      <c r="D290" s="30"/>
      <c r="E290" s="23"/>
      <c r="F290" s="24"/>
      <c r="G290" s="125"/>
      <c r="H290" s="20"/>
      <c r="I290" s="20"/>
      <c r="J290" s="33">
        <f>SUM(Seznam_dokladu[[#This Row],[Částka bez DPH]:[DPH]])</f>
        <v>0</v>
      </c>
      <c r="K290" s="296"/>
      <c r="L290" s="56"/>
      <c r="M29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0" s="105"/>
    </row>
    <row r="291" spans="1:14" x14ac:dyDescent="0.2">
      <c r="A291" s="31">
        <f t="shared" si="4"/>
        <v>265</v>
      </c>
      <c r="B291" s="23"/>
      <c r="C291" s="23"/>
      <c r="D291" s="30"/>
      <c r="E291" s="23"/>
      <c r="F291" s="24"/>
      <c r="G291" s="125"/>
      <c r="H291" s="20"/>
      <c r="I291" s="20"/>
      <c r="J291" s="33">
        <f>SUM(Seznam_dokladu[[#This Row],[Částka bez DPH]:[DPH]])</f>
        <v>0</v>
      </c>
      <c r="K291" s="296"/>
      <c r="L291" s="56"/>
      <c r="M29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1" s="105"/>
    </row>
    <row r="292" spans="1:14" x14ac:dyDescent="0.2">
      <c r="A292" s="31">
        <f t="shared" si="4"/>
        <v>266</v>
      </c>
      <c r="B292" s="23"/>
      <c r="C292" s="23"/>
      <c r="D292" s="30"/>
      <c r="E292" s="23"/>
      <c r="F292" s="24"/>
      <c r="G292" s="125"/>
      <c r="H292" s="20"/>
      <c r="I292" s="20"/>
      <c r="J292" s="33">
        <f>SUM(Seznam_dokladu[[#This Row],[Částka bez DPH]:[DPH]])</f>
        <v>0</v>
      </c>
      <c r="K292" s="296"/>
      <c r="L292" s="56"/>
      <c r="M29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2" s="105"/>
    </row>
    <row r="293" spans="1:14" x14ac:dyDescent="0.2">
      <c r="A293" s="31">
        <f t="shared" si="4"/>
        <v>267</v>
      </c>
      <c r="B293" s="23"/>
      <c r="C293" s="23"/>
      <c r="D293" s="30"/>
      <c r="E293" s="23"/>
      <c r="F293" s="24"/>
      <c r="G293" s="125"/>
      <c r="H293" s="20"/>
      <c r="I293" s="20"/>
      <c r="J293" s="33">
        <f>SUM(Seznam_dokladu[[#This Row],[Částka bez DPH]:[DPH]])</f>
        <v>0</v>
      </c>
      <c r="K293" s="296"/>
      <c r="L293" s="56"/>
      <c r="M29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3" s="105"/>
    </row>
    <row r="294" spans="1:14" x14ac:dyDescent="0.2">
      <c r="A294" s="31">
        <f t="shared" si="4"/>
        <v>268</v>
      </c>
      <c r="B294" s="23"/>
      <c r="C294" s="23"/>
      <c r="D294" s="30"/>
      <c r="E294" s="23"/>
      <c r="F294" s="24"/>
      <c r="G294" s="125"/>
      <c r="H294" s="20"/>
      <c r="I294" s="20"/>
      <c r="J294" s="33">
        <f>SUM(Seznam_dokladu[[#This Row],[Částka bez DPH]:[DPH]])</f>
        <v>0</v>
      </c>
      <c r="K294" s="296"/>
      <c r="L294" s="56"/>
      <c r="M29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4" s="105"/>
    </row>
    <row r="295" spans="1:14" x14ac:dyDescent="0.2">
      <c r="A295" s="31">
        <f t="shared" si="4"/>
        <v>269</v>
      </c>
      <c r="B295" s="23"/>
      <c r="C295" s="23"/>
      <c r="D295" s="30"/>
      <c r="E295" s="23"/>
      <c r="F295" s="24"/>
      <c r="G295" s="125"/>
      <c r="H295" s="20"/>
      <c r="I295" s="20"/>
      <c r="J295" s="33">
        <f>SUM(Seznam_dokladu[[#This Row],[Částka bez DPH]:[DPH]])</f>
        <v>0</v>
      </c>
      <c r="K295" s="296"/>
      <c r="L295" s="56"/>
      <c r="M29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5" s="105"/>
    </row>
    <row r="296" spans="1:14" x14ac:dyDescent="0.2">
      <c r="A296" s="31">
        <f t="shared" si="4"/>
        <v>270</v>
      </c>
      <c r="B296" s="23"/>
      <c r="C296" s="23"/>
      <c r="D296" s="30"/>
      <c r="E296" s="23"/>
      <c r="F296" s="24"/>
      <c r="G296" s="125"/>
      <c r="H296" s="20"/>
      <c r="I296" s="20"/>
      <c r="J296" s="33">
        <f>SUM(Seznam_dokladu[[#This Row],[Částka bez DPH]:[DPH]])</f>
        <v>0</v>
      </c>
      <c r="K296" s="296"/>
      <c r="L296" s="56"/>
      <c r="M29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6" s="105"/>
    </row>
    <row r="297" spans="1:14" x14ac:dyDescent="0.2">
      <c r="A297" s="31">
        <f t="shared" si="4"/>
        <v>271</v>
      </c>
      <c r="B297" s="23"/>
      <c r="C297" s="23"/>
      <c r="D297" s="30"/>
      <c r="E297" s="23"/>
      <c r="F297" s="24"/>
      <c r="G297" s="125"/>
      <c r="H297" s="20"/>
      <c r="I297" s="20"/>
      <c r="J297" s="33">
        <f>SUM(Seznam_dokladu[[#This Row],[Částka bez DPH]:[DPH]])</f>
        <v>0</v>
      </c>
      <c r="K297" s="296"/>
      <c r="L297" s="56"/>
      <c r="M29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7" s="105"/>
    </row>
    <row r="298" spans="1:14" x14ac:dyDescent="0.2">
      <c r="A298" s="31">
        <f t="shared" si="4"/>
        <v>272</v>
      </c>
      <c r="B298" s="23"/>
      <c r="C298" s="23"/>
      <c r="D298" s="30"/>
      <c r="E298" s="23"/>
      <c r="F298" s="24"/>
      <c r="G298" s="125"/>
      <c r="H298" s="20"/>
      <c r="I298" s="20"/>
      <c r="J298" s="33">
        <f>SUM(Seznam_dokladu[[#This Row],[Částka bez DPH]:[DPH]])</f>
        <v>0</v>
      </c>
      <c r="K298" s="296"/>
      <c r="L298" s="56"/>
      <c r="M29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8" s="105"/>
    </row>
    <row r="299" spans="1:14" x14ac:dyDescent="0.2">
      <c r="A299" s="31">
        <f t="shared" si="4"/>
        <v>273</v>
      </c>
      <c r="B299" s="23"/>
      <c r="C299" s="23"/>
      <c r="D299" s="30"/>
      <c r="E299" s="23"/>
      <c r="F299" s="24"/>
      <c r="G299" s="125"/>
      <c r="H299" s="20"/>
      <c r="I299" s="20"/>
      <c r="J299" s="33">
        <f>SUM(Seznam_dokladu[[#This Row],[Částka bez DPH]:[DPH]])</f>
        <v>0</v>
      </c>
      <c r="K299" s="296"/>
      <c r="L299" s="56"/>
      <c r="M29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299" s="105"/>
    </row>
    <row r="300" spans="1:14" x14ac:dyDescent="0.2">
      <c r="A300" s="31">
        <f t="shared" si="4"/>
        <v>274</v>
      </c>
      <c r="B300" s="23"/>
      <c r="C300" s="23"/>
      <c r="D300" s="30"/>
      <c r="E300" s="23"/>
      <c r="F300" s="24"/>
      <c r="G300" s="125"/>
      <c r="H300" s="20"/>
      <c r="I300" s="20"/>
      <c r="J300" s="33">
        <f>SUM(Seznam_dokladu[[#This Row],[Částka bez DPH]:[DPH]])</f>
        <v>0</v>
      </c>
      <c r="K300" s="296"/>
      <c r="L300" s="56"/>
      <c r="M30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0" s="105"/>
    </row>
    <row r="301" spans="1:14" x14ac:dyDescent="0.2">
      <c r="A301" s="31">
        <f t="shared" si="4"/>
        <v>275</v>
      </c>
      <c r="B301" s="23"/>
      <c r="C301" s="23"/>
      <c r="D301" s="30"/>
      <c r="E301" s="23"/>
      <c r="F301" s="24"/>
      <c r="G301" s="125"/>
      <c r="H301" s="20"/>
      <c r="I301" s="20"/>
      <c r="J301" s="33">
        <f>SUM(Seznam_dokladu[[#This Row],[Částka bez DPH]:[DPH]])</f>
        <v>0</v>
      </c>
      <c r="K301" s="296"/>
      <c r="L301" s="56"/>
      <c r="M30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1" s="105"/>
    </row>
    <row r="302" spans="1:14" x14ac:dyDescent="0.2">
      <c r="A302" s="31">
        <f t="shared" si="4"/>
        <v>276</v>
      </c>
      <c r="B302" s="23"/>
      <c r="C302" s="23"/>
      <c r="D302" s="30"/>
      <c r="E302" s="23"/>
      <c r="F302" s="24"/>
      <c r="G302" s="125"/>
      <c r="H302" s="20"/>
      <c r="I302" s="20"/>
      <c r="J302" s="33">
        <f>SUM(Seznam_dokladu[[#This Row],[Částka bez DPH]:[DPH]])</f>
        <v>0</v>
      </c>
      <c r="K302" s="296"/>
      <c r="L302" s="56"/>
      <c r="M30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2" s="105"/>
    </row>
    <row r="303" spans="1:14" x14ac:dyDescent="0.2">
      <c r="A303" s="31">
        <f t="shared" si="4"/>
        <v>277</v>
      </c>
      <c r="B303" s="23"/>
      <c r="C303" s="23"/>
      <c r="D303" s="30"/>
      <c r="E303" s="23"/>
      <c r="F303" s="24"/>
      <c r="G303" s="125"/>
      <c r="H303" s="20"/>
      <c r="I303" s="20"/>
      <c r="J303" s="33">
        <f>SUM(Seznam_dokladu[[#This Row],[Částka bez DPH]:[DPH]])</f>
        <v>0</v>
      </c>
      <c r="K303" s="296"/>
      <c r="L303" s="56"/>
      <c r="M30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3" s="105"/>
    </row>
    <row r="304" spans="1:14" x14ac:dyDescent="0.2">
      <c r="A304" s="31">
        <f t="shared" si="4"/>
        <v>278</v>
      </c>
      <c r="B304" s="23"/>
      <c r="C304" s="23"/>
      <c r="D304" s="30"/>
      <c r="E304" s="23"/>
      <c r="F304" s="24"/>
      <c r="G304" s="125"/>
      <c r="H304" s="20"/>
      <c r="I304" s="20"/>
      <c r="J304" s="33">
        <f>SUM(Seznam_dokladu[[#This Row],[Částka bez DPH]:[DPH]])</f>
        <v>0</v>
      </c>
      <c r="K304" s="296"/>
      <c r="L304" s="56"/>
      <c r="M30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4" s="105"/>
    </row>
    <row r="305" spans="1:14" x14ac:dyDescent="0.2">
      <c r="A305" s="31">
        <f t="shared" si="4"/>
        <v>279</v>
      </c>
      <c r="B305" s="23"/>
      <c r="C305" s="23"/>
      <c r="D305" s="30"/>
      <c r="E305" s="23"/>
      <c r="F305" s="24"/>
      <c r="G305" s="125"/>
      <c r="H305" s="20"/>
      <c r="I305" s="20"/>
      <c r="J305" s="33">
        <f>SUM(Seznam_dokladu[[#This Row],[Částka bez DPH]:[DPH]])</f>
        <v>0</v>
      </c>
      <c r="K305" s="296"/>
      <c r="L305" s="56"/>
      <c r="M30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5" s="105"/>
    </row>
    <row r="306" spans="1:14" x14ac:dyDescent="0.2">
      <c r="A306" s="31">
        <f t="shared" si="4"/>
        <v>280</v>
      </c>
      <c r="B306" s="23"/>
      <c r="C306" s="23"/>
      <c r="D306" s="30"/>
      <c r="E306" s="23"/>
      <c r="F306" s="24"/>
      <c r="G306" s="125"/>
      <c r="H306" s="20"/>
      <c r="I306" s="20"/>
      <c r="J306" s="33">
        <f>SUM(Seznam_dokladu[[#This Row],[Částka bez DPH]:[DPH]])</f>
        <v>0</v>
      </c>
      <c r="K306" s="296"/>
      <c r="L306" s="56"/>
      <c r="M30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6" s="105"/>
    </row>
    <row r="307" spans="1:14" x14ac:dyDescent="0.2">
      <c r="A307" s="31">
        <f t="shared" si="4"/>
        <v>281</v>
      </c>
      <c r="B307" s="23"/>
      <c r="C307" s="23"/>
      <c r="D307" s="30"/>
      <c r="E307" s="23"/>
      <c r="F307" s="24"/>
      <c r="G307" s="125"/>
      <c r="H307" s="20"/>
      <c r="I307" s="20"/>
      <c r="J307" s="33">
        <f>SUM(Seznam_dokladu[[#This Row],[Částka bez DPH]:[DPH]])</f>
        <v>0</v>
      </c>
      <c r="K307" s="296"/>
      <c r="L307" s="56"/>
      <c r="M30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7" s="105"/>
    </row>
    <row r="308" spans="1:14" x14ac:dyDescent="0.2">
      <c r="A308" s="31">
        <f t="shared" si="4"/>
        <v>282</v>
      </c>
      <c r="B308" s="23"/>
      <c r="C308" s="23"/>
      <c r="D308" s="30"/>
      <c r="E308" s="23"/>
      <c r="F308" s="24"/>
      <c r="G308" s="125"/>
      <c r="H308" s="20"/>
      <c r="I308" s="20"/>
      <c r="J308" s="33">
        <f>SUM(Seznam_dokladu[[#This Row],[Částka bez DPH]:[DPH]])</f>
        <v>0</v>
      </c>
      <c r="K308" s="296"/>
      <c r="L308" s="56"/>
      <c r="M30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8" s="105"/>
    </row>
    <row r="309" spans="1:14" x14ac:dyDescent="0.2">
      <c r="A309" s="31">
        <f t="shared" si="4"/>
        <v>283</v>
      </c>
      <c r="B309" s="23"/>
      <c r="C309" s="23"/>
      <c r="D309" s="30"/>
      <c r="E309" s="23"/>
      <c r="F309" s="24"/>
      <c r="G309" s="125"/>
      <c r="H309" s="20"/>
      <c r="I309" s="20"/>
      <c r="J309" s="33">
        <f>SUM(Seznam_dokladu[[#This Row],[Částka bez DPH]:[DPH]])</f>
        <v>0</v>
      </c>
      <c r="K309" s="296"/>
      <c r="L309" s="56"/>
      <c r="M30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09" s="105"/>
    </row>
    <row r="310" spans="1:14" x14ac:dyDescent="0.2">
      <c r="A310" s="31">
        <f t="shared" si="4"/>
        <v>284</v>
      </c>
      <c r="B310" s="23"/>
      <c r="C310" s="23"/>
      <c r="D310" s="30"/>
      <c r="E310" s="23"/>
      <c r="F310" s="24"/>
      <c r="G310" s="125"/>
      <c r="H310" s="20"/>
      <c r="I310" s="20"/>
      <c r="J310" s="33">
        <f>SUM(Seznam_dokladu[[#This Row],[Částka bez DPH]:[DPH]])</f>
        <v>0</v>
      </c>
      <c r="K310" s="296"/>
      <c r="L310" s="56"/>
      <c r="M31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0" s="105"/>
    </row>
    <row r="311" spans="1:14" x14ac:dyDescent="0.2">
      <c r="A311" s="31">
        <f t="shared" si="4"/>
        <v>285</v>
      </c>
      <c r="B311" s="23"/>
      <c r="C311" s="23"/>
      <c r="D311" s="30"/>
      <c r="E311" s="23"/>
      <c r="F311" s="24"/>
      <c r="G311" s="125"/>
      <c r="H311" s="20"/>
      <c r="I311" s="20"/>
      <c r="J311" s="33">
        <f>SUM(Seznam_dokladu[[#This Row],[Částka bez DPH]:[DPH]])</f>
        <v>0</v>
      </c>
      <c r="K311" s="296"/>
      <c r="L311" s="56"/>
      <c r="M31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1" s="105"/>
    </row>
    <row r="312" spans="1:14" x14ac:dyDescent="0.2">
      <c r="A312" s="31">
        <f t="shared" si="4"/>
        <v>286</v>
      </c>
      <c r="B312" s="23"/>
      <c r="C312" s="23"/>
      <c r="D312" s="30"/>
      <c r="E312" s="23"/>
      <c r="F312" s="24"/>
      <c r="G312" s="125"/>
      <c r="H312" s="20"/>
      <c r="I312" s="20"/>
      <c r="J312" s="33">
        <f>SUM(Seznam_dokladu[[#This Row],[Částka bez DPH]:[DPH]])</f>
        <v>0</v>
      </c>
      <c r="K312" s="296"/>
      <c r="L312" s="56"/>
      <c r="M31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2" s="105"/>
    </row>
    <row r="313" spans="1:14" x14ac:dyDescent="0.2">
      <c r="A313" s="31">
        <f t="shared" si="4"/>
        <v>287</v>
      </c>
      <c r="B313" s="23"/>
      <c r="C313" s="23"/>
      <c r="D313" s="30"/>
      <c r="E313" s="23"/>
      <c r="F313" s="24"/>
      <c r="G313" s="125"/>
      <c r="H313" s="20"/>
      <c r="I313" s="20"/>
      <c r="J313" s="33">
        <f>SUM(Seznam_dokladu[[#This Row],[Částka bez DPH]:[DPH]])</f>
        <v>0</v>
      </c>
      <c r="K313" s="296"/>
      <c r="L313" s="56"/>
      <c r="M31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3" s="105"/>
    </row>
    <row r="314" spans="1:14" x14ac:dyDescent="0.2">
      <c r="A314" s="31">
        <f t="shared" si="4"/>
        <v>288</v>
      </c>
      <c r="B314" s="23"/>
      <c r="C314" s="23"/>
      <c r="D314" s="30"/>
      <c r="E314" s="23"/>
      <c r="F314" s="24"/>
      <c r="G314" s="125"/>
      <c r="H314" s="20"/>
      <c r="I314" s="20"/>
      <c r="J314" s="33">
        <f>SUM(Seznam_dokladu[[#This Row],[Částka bez DPH]:[DPH]])</f>
        <v>0</v>
      </c>
      <c r="K314" s="296"/>
      <c r="L314" s="56"/>
      <c r="M31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4" s="105"/>
    </row>
    <row r="315" spans="1:14" x14ac:dyDescent="0.2">
      <c r="A315" s="31">
        <f t="shared" si="4"/>
        <v>289</v>
      </c>
      <c r="B315" s="23"/>
      <c r="C315" s="23"/>
      <c r="D315" s="30"/>
      <c r="E315" s="23"/>
      <c r="F315" s="24"/>
      <c r="G315" s="125"/>
      <c r="H315" s="20"/>
      <c r="I315" s="20"/>
      <c r="J315" s="33">
        <f>SUM(Seznam_dokladu[[#This Row],[Částka bez DPH]:[DPH]])</f>
        <v>0</v>
      </c>
      <c r="K315" s="296"/>
      <c r="L315" s="56"/>
      <c r="M31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5" s="105"/>
    </row>
    <row r="316" spans="1:14" x14ac:dyDescent="0.2">
      <c r="A316" s="31">
        <f t="shared" si="4"/>
        <v>290</v>
      </c>
      <c r="B316" s="23"/>
      <c r="C316" s="23"/>
      <c r="D316" s="30"/>
      <c r="E316" s="23"/>
      <c r="F316" s="24"/>
      <c r="G316" s="125"/>
      <c r="H316" s="20"/>
      <c r="I316" s="20"/>
      <c r="J316" s="33">
        <f>SUM(Seznam_dokladu[[#This Row],[Částka bez DPH]:[DPH]])</f>
        <v>0</v>
      </c>
      <c r="K316" s="296"/>
      <c r="L316" s="56"/>
      <c r="M31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6" s="105"/>
    </row>
    <row r="317" spans="1:14" x14ac:dyDescent="0.2">
      <c r="A317" s="31">
        <f t="shared" si="4"/>
        <v>291</v>
      </c>
      <c r="B317" s="23"/>
      <c r="C317" s="23"/>
      <c r="D317" s="30"/>
      <c r="E317" s="23"/>
      <c r="F317" s="24"/>
      <c r="G317" s="125"/>
      <c r="H317" s="20"/>
      <c r="I317" s="20"/>
      <c r="J317" s="33">
        <f>SUM(Seznam_dokladu[[#This Row],[Částka bez DPH]:[DPH]])</f>
        <v>0</v>
      </c>
      <c r="K317" s="296"/>
      <c r="L317" s="56"/>
      <c r="M31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7" s="105"/>
    </row>
    <row r="318" spans="1:14" x14ac:dyDescent="0.2">
      <c r="A318" s="31">
        <f t="shared" si="4"/>
        <v>292</v>
      </c>
      <c r="B318" s="23"/>
      <c r="C318" s="23"/>
      <c r="D318" s="30"/>
      <c r="E318" s="23"/>
      <c r="F318" s="24"/>
      <c r="G318" s="125"/>
      <c r="H318" s="20"/>
      <c r="I318" s="20"/>
      <c r="J318" s="33">
        <f>SUM(Seznam_dokladu[[#This Row],[Částka bez DPH]:[DPH]])</f>
        <v>0</v>
      </c>
      <c r="K318" s="296"/>
      <c r="L318" s="56"/>
      <c r="M31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8" s="105"/>
    </row>
    <row r="319" spans="1:14" x14ac:dyDescent="0.2">
      <c r="A319" s="31">
        <f t="shared" si="4"/>
        <v>293</v>
      </c>
      <c r="B319" s="23"/>
      <c r="C319" s="23"/>
      <c r="D319" s="30"/>
      <c r="E319" s="23"/>
      <c r="F319" s="24"/>
      <c r="G319" s="125"/>
      <c r="H319" s="20"/>
      <c r="I319" s="20"/>
      <c r="J319" s="33">
        <f>SUM(Seznam_dokladu[[#This Row],[Částka bez DPH]:[DPH]])</f>
        <v>0</v>
      </c>
      <c r="K319" s="296"/>
      <c r="L319" s="56"/>
      <c r="M31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19" s="105"/>
    </row>
    <row r="320" spans="1:14" x14ac:dyDescent="0.2">
      <c r="A320" s="31">
        <f t="shared" si="4"/>
        <v>294</v>
      </c>
      <c r="B320" s="23"/>
      <c r="C320" s="23"/>
      <c r="D320" s="30"/>
      <c r="E320" s="23"/>
      <c r="F320" s="24"/>
      <c r="G320" s="125"/>
      <c r="H320" s="20"/>
      <c r="I320" s="20"/>
      <c r="J320" s="33">
        <f>SUM(Seznam_dokladu[[#This Row],[Částka bez DPH]:[DPH]])</f>
        <v>0</v>
      </c>
      <c r="K320" s="296"/>
      <c r="L320" s="56"/>
      <c r="M32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0" s="105"/>
    </row>
    <row r="321" spans="1:14" x14ac:dyDescent="0.2">
      <c r="A321" s="31">
        <f t="shared" si="4"/>
        <v>295</v>
      </c>
      <c r="B321" s="23"/>
      <c r="C321" s="23"/>
      <c r="D321" s="30"/>
      <c r="E321" s="23"/>
      <c r="F321" s="24"/>
      <c r="G321" s="125"/>
      <c r="H321" s="20"/>
      <c r="I321" s="20"/>
      <c r="J321" s="33">
        <f>SUM(Seznam_dokladu[[#This Row],[Částka bez DPH]:[DPH]])</f>
        <v>0</v>
      </c>
      <c r="K321" s="296"/>
      <c r="L321" s="56"/>
      <c r="M32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1" s="105"/>
    </row>
    <row r="322" spans="1:14" x14ac:dyDescent="0.2">
      <c r="A322" s="31">
        <f t="shared" si="4"/>
        <v>296</v>
      </c>
      <c r="B322" s="23"/>
      <c r="C322" s="23"/>
      <c r="D322" s="30"/>
      <c r="E322" s="23"/>
      <c r="F322" s="24"/>
      <c r="G322" s="125"/>
      <c r="H322" s="20"/>
      <c r="I322" s="20"/>
      <c r="J322" s="33">
        <f>SUM(Seznam_dokladu[[#This Row],[Částka bez DPH]:[DPH]])</f>
        <v>0</v>
      </c>
      <c r="K322" s="296"/>
      <c r="L322" s="56"/>
      <c r="M32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2" s="105"/>
    </row>
    <row r="323" spans="1:14" x14ac:dyDescent="0.2">
      <c r="A323" s="31">
        <f t="shared" si="4"/>
        <v>297</v>
      </c>
      <c r="B323" s="23"/>
      <c r="C323" s="23"/>
      <c r="D323" s="30"/>
      <c r="E323" s="23"/>
      <c r="F323" s="24"/>
      <c r="G323" s="125"/>
      <c r="H323" s="20"/>
      <c r="I323" s="20"/>
      <c r="J323" s="33">
        <f>SUM(Seznam_dokladu[[#This Row],[Částka bez DPH]:[DPH]])</f>
        <v>0</v>
      </c>
      <c r="K323" s="296"/>
      <c r="L323" s="56"/>
      <c r="M32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3" s="105"/>
    </row>
    <row r="324" spans="1:14" x14ac:dyDescent="0.2">
      <c r="A324" s="31">
        <f t="shared" si="4"/>
        <v>298</v>
      </c>
      <c r="B324" s="23"/>
      <c r="C324" s="23"/>
      <c r="D324" s="30"/>
      <c r="E324" s="23"/>
      <c r="F324" s="24"/>
      <c r="G324" s="125"/>
      <c r="H324" s="20"/>
      <c r="I324" s="20"/>
      <c r="J324" s="33">
        <f>SUM(Seznam_dokladu[[#This Row],[Částka bez DPH]:[DPH]])</f>
        <v>0</v>
      </c>
      <c r="K324" s="296"/>
      <c r="L324" s="56"/>
      <c r="M32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4" s="105"/>
    </row>
    <row r="325" spans="1:14" x14ac:dyDescent="0.2">
      <c r="A325" s="31">
        <f t="shared" si="4"/>
        <v>299</v>
      </c>
      <c r="B325" s="23"/>
      <c r="C325" s="23"/>
      <c r="D325" s="30"/>
      <c r="E325" s="23"/>
      <c r="F325" s="24"/>
      <c r="G325" s="125"/>
      <c r="H325" s="20"/>
      <c r="I325" s="20"/>
      <c r="J325" s="33">
        <f>SUM(Seznam_dokladu[[#This Row],[Částka bez DPH]:[DPH]])</f>
        <v>0</v>
      </c>
      <c r="K325" s="296"/>
      <c r="L325" s="56"/>
      <c r="M32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5" s="105"/>
    </row>
    <row r="326" spans="1:14" x14ac:dyDescent="0.2">
      <c r="A326" s="31">
        <f t="shared" si="4"/>
        <v>300</v>
      </c>
      <c r="B326" s="23"/>
      <c r="C326" s="23"/>
      <c r="D326" s="30"/>
      <c r="E326" s="23"/>
      <c r="F326" s="24"/>
      <c r="G326" s="125"/>
      <c r="H326" s="20"/>
      <c r="I326" s="20"/>
      <c r="J326" s="33">
        <f>SUM(Seznam_dokladu[[#This Row],[Částka bez DPH]:[DPH]])</f>
        <v>0</v>
      </c>
      <c r="K326" s="296"/>
      <c r="L326" s="56"/>
      <c r="M32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6" s="105"/>
    </row>
    <row r="327" spans="1:14" x14ac:dyDescent="0.2">
      <c r="A327" s="31">
        <f t="shared" si="4"/>
        <v>301</v>
      </c>
      <c r="B327" s="23"/>
      <c r="C327" s="23"/>
      <c r="D327" s="30"/>
      <c r="E327" s="23"/>
      <c r="F327" s="24"/>
      <c r="G327" s="125"/>
      <c r="H327" s="20"/>
      <c r="I327" s="20"/>
      <c r="J327" s="33">
        <f>SUM(Seznam_dokladu[[#This Row],[Částka bez DPH]:[DPH]])</f>
        <v>0</v>
      </c>
      <c r="K327" s="296"/>
      <c r="L327" s="56"/>
      <c r="M32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7" s="105"/>
    </row>
    <row r="328" spans="1:14" x14ac:dyDescent="0.2">
      <c r="A328" s="31">
        <f t="shared" si="4"/>
        <v>302</v>
      </c>
      <c r="B328" s="23"/>
      <c r="C328" s="23"/>
      <c r="D328" s="30"/>
      <c r="E328" s="23"/>
      <c r="F328" s="24"/>
      <c r="G328" s="125"/>
      <c r="H328" s="20"/>
      <c r="I328" s="20"/>
      <c r="J328" s="33">
        <f>SUM(Seznam_dokladu[[#This Row],[Částka bez DPH]:[DPH]])</f>
        <v>0</v>
      </c>
      <c r="K328" s="296"/>
      <c r="L328" s="56"/>
      <c r="M32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8" s="105"/>
    </row>
    <row r="329" spans="1:14" x14ac:dyDescent="0.2">
      <c r="A329" s="31">
        <f t="shared" si="4"/>
        <v>303</v>
      </c>
      <c r="B329" s="23"/>
      <c r="C329" s="23"/>
      <c r="D329" s="30"/>
      <c r="E329" s="23"/>
      <c r="F329" s="24"/>
      <c r="G329" s="125"/>
      <c r="H329" s="20"/>
      <c r="I329" s="20"/>
      <c r="J329" s="33">
        <f>SUM(Seznam_dokladu[[#This Row],[Částka bez DPH]:[DPH]])</f>
        <v>0</v>
      </c>
      <c r="K329" s="296"/>
      <c r="L329" s="56"/>
      <c r="M32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29" s="105"/>
    </row>
    <row r="330" spans="1:14" x14ac:dyDescent="0.2">
      <c r="A330" s="31">
        <f t="shared" si="4"/>
        <v>304</v>
      </c>
      <c r="B330" s="23"/>
      <c r="C330" s="23"/>
      <c r="D330" s="30"/>
      <c r="E330" s="23"/>
      <c r="F330" s="24"/>
      <c r="G330" s="125"/>
      <c r="H330" s="20"/>
      <c r="I330" s="20"/>
      <c r="J330" s="33">
        <f>SUM(Seznam_dokladu[[#This Row],[Částka bez DPH]:[DPH]])</f>
        <v>0</v>
      </c>
      <c r="K330" s="296"/>
      <c r="L330" s="56"/>
      <c r="M33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0" s="105"/>
    </row>
    <row r="331" spans="1:14" x14ac:dyDescent="0.2">
      <c r="A331" s="31">
        <f t="shared" si="4"/>
        <v>305</v>
      </c>
      <c r="B331" s="23"/>
      <c r="C331" s="23"/>
      <c r="D331" s="30"/>
      <c r="E331" s="23"/>
      <c r="F331" s="24"/>
      <c r="G331" s="125"/>
      <c r="H331" s="20"/>
      <c r="I331" s="20"/>
      <c r="J331" s="33">
        <f>SUM(Seznam_dokladu[[#This Row],[Částka bez DPH]:[DPH]])</f>
        <v>0</v>
      </c>
      <c r="K331" s="296"/>
      <c r="L331" s="56"/>
      <c r="M33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1" s="105"/>
    </row>
    <row r="332" spans="1:14" x14ac:dyDescent="0.2">
      <c r="A332" s="31">
        <f t="shared" si="4"/>
        <v>306</v>
      </c>
      <c r="B332" s="23"/>
      <c r="C332" s="23"/>
      <c r="D332" s="30"/>
      <c r="E332" s="23"/>
      <c r="F332" s="24"/>
      <c r="G332" s="125"/>
      <c r="H332" s="20"/>
      <c r="I332" s="20"/>
      <c r="J332" s="33">
        <f>SUM(Seznam_dokladu[[#This Row],[Částka bez DPH]:[DPH]])</f>
        <v>0</v>
      </c>
      <c r="K332" s="296"/>
      <c r="L332" s="56"/>
      <c r="M33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2" s="105"/>
    </row>
    <row r="333" spans="1:14" x14ac:dyDescent="0.2">
      <c r="A333" s="31">
        <f t="shared" si="4"/>
        <v>307</v>
      </c>
      <c r="B333" s="23"/>
      <c r="C333" s="23"/>
      <c r="D333" s="30"/>
      <c r="E333" s="23"/>
      <c r="F333" s="24"/>
      <c r="G333" s="125"/>
      <c r="H333" s="20"/>
      <c r="I333" s="20"/>
      <c r="J333" s="33">
        <f>SUM(Seznam_dokladu[[#This Row],[Částka bez DPH]:[DPH]])</f>
        <v>0</v>
      </c>
      <c r="K333" s="296"/>
      <c r="L333" s="56"/>
      <c r="M33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3" s="105"/>
    </row>
    <row r="334" spans="1:14" x14ac:dyDescent="0.2">
      <c r="A334" s="31">
        <f t="shared" si="4"/>
        <v>308</v>
      </c>
      <c r="B334" s="23"/>
      <c r="C334" s="23"/>
      <c r="D334" s="30"/>
      <c r="E334" s="23"/>
      <c r="F334" s="24"/>
      <c r="G334" s="125"/>
      <c r="H334" s="20"/>
      <c r="I334" s="20"/>
      <c r="J334" s="33">
        <f>SUM(Seznam_dokladu[[#This Row],[Částka bez DPH]:[DPH]])</f>
        <v>0</v>
      </c>
      <c r="K334" s="296"/>
      <c r="L334" s="56"/>
      <c r="M33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4" s="105"/>
    </row>
    <row r="335" spans="1:14" x14ac:dyDescent="0.2">
      <c r="A335" s="31">
        <f t="shared" si="4"/>
        <v>309</v>
      </c>
      <c r="B335" s="23"/>
      <c r="C335" s="23"/>
      <c r="D335" s="30"/>
      <c r="E335" s="23"/>
      <c r="F335" s="24"/>
      <c r="G335" s="125"/>
      <c r="H335" s="20"/>
      <c r="I335" s="20"/>
      <c r="J335" s="33">
        <f>SUM(Seznam_dokladu[[#This Row],[Částka bez DPH]:[DPH]])</f>
        <v>0</v>
      </c>
      <c r="K335" s="296"/>
      <c r="L335" s="56"/>
      <c r="M33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5" s="105"/>
    </row>
    <row r="336" spans="1:14" x14ac:dyDescent="0.2">
      <c r="A336" s="31">
        <f t="shared" si="4"/>
        <v>310</v>
      </c>
      <c r="B336" s="23"/>
      <c r="C336" s="23"/>
      <c r="D336" s="30"/>
      <c r="E336" s="23"/>
      <c r="F336" s="24"/>
      <c r="G336" s="125"/>
      <c r="H336" s="20"/>
      <c r="I336" s="20"/>
      <c r="J336" s="33">
        <f>SUM(Seznam_dokladu[[#This Row],[Částka bez DPH]:[DPH]])</f>
        <v>0</v>
      </c>
      <c r="K336" s="296"/>
      <c r="L336" s="56"/>
      <c r="M33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6" s="105"/>
    </row>
    <row r="337" spans="1:14" x14ac:dyDescent="0.2">
      <c r="A337" s="31">
        <f t="shared" si="4"/>
        <v>311</v>
      </c>
      <c r="B337" s="23"/>
      <c r="C337" s="23"/>
      <c r="D337" s="30"/>
      <c r="E337" s="23"/>
      <c r="F337" s="24"/>
      <c r="G337" s="125"/>
      <c r="H337" s="20"/>
      <c r="I337" s="20"/>
      <c r="J337" s="33">
        <f>SUM(Seznam_dokladu[[#This Row],[Částka bez DPH]:[DPH]])</f>
        <v>0</v>
      </c>
      <c r="K337" s="296"/>
      <c r="L337" s="56"/>
      <c r="M33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7" s="105"/>
    </row>
    <row r="338" spans="1:14" x14ac:dyDescent="0.2">
      <c r="A338" s="31">
        <f t="shared" si="4"/>
        <v>312</v>
      </c>
      <c r="B338" s="23"/>
      <c r="C338" s="23"/>
      <c r="D338" s="30"/>
      <c r="E338" s="23"/>
      <c r="F338" s="24"/>
      <c r="G338" s="125"/>
      <c r="H338" s="20"/>
      <c r="I338" s="20"/>
      <c r="J338" s="33">
        <f>SUM(Seznam_dokladu[[#This Row],[Částka bez DPH]:[DPH]])</f>
        <v>0</v>
      </c>
      <c r="K338" s="296"/>
      <c r="L338" s="56"/>
      <c r="M33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8" s="105"/>
    </row>
    <row r="339" spans="1:14" x14ac:dyDescent="0.2">
      <c r="A339" s="31">
        <f t="shared" si="4"/>
        <v>313</v>
      </c>
      <c r="B339" s="23"/>
      <c r="C339" s="23"/>
      <c r="D339" s="30"/>
      <c r="E339" s="23"/>
      <c r="F339" s="24"/>
      <c r="G339" s="125"/>
      <c r="H339" s="20"/>
      <c r="I339" s="20"/>
      <c r="J339" s="33">
        <f>SUM(Seznam_dokladu[[#This Row],[Částka bez DPH]:[DPH]])</f>
        <v>0</v>
      </c>
      <c r="K339" s="296"/>
      <c r="L339" s="56"/>
      <c r="M33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39" s="105"/>
    </row>
    <row r="340" spans="1:14" x14ac:dyDescent="0.2">
      <c r="A340" s="31">
        <f t="shared" si="4"/>
        <v>314</v>
      </c>
      <c r="B340" s="23"/>
      <c r="C340" s="23"/>
      <c r="D340" s="30"/>
      <c r="E340" s="23"/>
      <c r="F340" s="24"/>
      <c r="G340" s="125"/>
      <c r="H340" s="20"/>
      <c r="I340" s="20"/>
      <c r="J340" s="33">
        <f>SUM(Seznam_dokladu[[#This Row],[Částka bez DPH]:[DPH]])</f>
        <v>0</v>
      </c>
      <c r="K340" s="296"/>
      <c r="L340" s="56"/>
      <c r="M34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0" s="105"/>
    </row>
    <row r="341" spans="1:14" x14ac:dyDescent="0.2">
      <c r="A341" s="31">
        <f t="shared" si="4"/>
        <v>315</v>
      </c>
      <c r="B341" s="23"/>
      <c r="C341" s="23"/>
      <c r="D341" s="30"/>
      <c r="E341" s="23"/>
      <c r="F341" s="24"/>
      <c r="G341" s="125"/>
      <c r="H341" s="20"/>
      <c r="I341" s="20"/>
      <c r="J341" s="33">
        <f>SUM(Seznam_dokladu[[#This Row],[Částka bez DPH]:[DPH]])</f>
        <v>0</v>
      </c>
      <c r="K341" s="296"/>
      <c r="L341" s="56"/>
      <c r="M34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1" s="105"/>
    </row>
    <row r="342" spans="1:14" x14ac:dyDescent="0.2">
      <c r="A342" s="31">
        <f t="shared" si="4"/>
        <v>316</v>
      </c>
      <c r="B342" s="23"/>
      <c r="C342" s="23"/>
      <c r="D342" s="30"/>
      <c r="E342" s="23"/>
      <c r="F342" s="24"/>
      <c r="G342" s="125"/>
      <c r="H342" s="20"/>
      <c r="I342" s="20"/>
      <c r="J342" s="33">
        <f>SUM(Seznam_dokladu[[#This Row],[Částka bez DPH]:[DPH]])</f>
        <v>0</v>
      </c>
      <c r="K342" s="296"/>
      <c r="L342" s="56"/>
      <c r="M34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2" s="105"/>
    </row>
    <row r="343" spans="1:14" x14ac:dyDescent="0.2">
      <c r="A343" s="31">
        <f t="shared" si="4"/>
        <v>317</v>
      </c>
      <c r="B343" s="23"/>
      <c r="C343" s="23"/>
      <c r="D343" s="30"/>
      <c r="E343" s="23"/>
      <c r="F343" s="24"/>
      <c r="G343" s="125"/>
      <c r="H343" s="20"/>
      <c r="I343" s="20"/>
      <c r="J343" s="33">
        <f>SUM(Seznam_dokladu[[#This Row],[Částka bez DPH]:[DPH]])</f>
        <v>0</v>
      </c>
      <c r="K343" s="296"/>
      <c r="L343" s="56"/>
      <c r="M34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3" s="105"/>
    </row>
    <row r="344" spans="1:14" x14ac:dyDescent="0.2">
      <c r="A344" s="31">
        <f t="shared" si="4"/>
        <v>318</v>
      </c>
      <c r="B344" s="23"/>
      <c r="C344" s="23"/>
      <c r="D344" s="30"/>
      <c r="E344" s="23"/>
      <c r="F344" s="24"/>
      <c r="G344" s="125"/>
      <c r="H344" s="20"/>
      <c r="I344" s="20"/>
      <c r="J344" s="33">
        <f>SUM(Seznam_dokladu[[#This Row],[Částka bez DPH]:[DPH]])</f>
        <v>0</v>
      </c>
      <c r="K344" s="296"/>
      <c r="L344" s="56"/>
      <c r="M34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4" s="105"/>
    </row>
    <row r="345" spans="1:14" x14ac:dyDescent="0.2">
      <c r="A345" s="31">
        <f t="shared" si="4"/>
        <v>319</v>
      </c>
      <c r="B345" s="23"/>
      <c r="C345" s="23"/>
      <c r="D345" s="30"/>
      <c r="E345" s="23"/>
      <c r="F345" s="24"/>
      <c r="G345" s="125"/>
      <c r="H345" s="20"/>
      <c r="I345" s="20"/>
      <c r="J345" s="33">
        <f>SUM(Seznam_dokladu[[#This Row],[Částka bez DPH]:[DPH]])</f>
        <v>0</v>
      </c>
      <c r="K345" s="296"/>
      <c r="L345" s="56"/>
      <c r="M34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5" s="105"/>
    </row>
    <row r="346" spans="1:14" x14ac:dyDescent="0.2">
      <c r="A346" s="31">
        <f t="shared" si="4"/>
        <v>320</v>
      </c>
      <c r="B346" s="23"/>
      <c r="C346" s="23"/>
      <c r="D346" s="30"/>
      <c r="E346" s="23"/>
      <c r="F346" s="24"/>
      <c r="G346" s="125"/>
      <c r="H346" s="20"/>
      <c r="I346" s="20"/>
      <c r="J346" s="33">
        <f>SUM(Seznam_dokladu[[#This Row],[Částka bez DPH]:[DPH]])</f>
        <v>0</v>
      </c>
      <c r="K346" s="296"/>
      <c r="L346" s="56"/>
      <c r="M34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6" s="105"/>
    </row>
    <row r="347" spans="1:14" x14ac:dyDescent="0.2">
      <c r="A347" s="31">
        <f t="shared" ref="A347:A410" si="5">ROW()-26</f>
        <v>321</v>
      </c>
      <c r="B347" s="23"/>
      <c r="C347" s="23"/>
      <c r="D347" s="30"/>
      <c r="E347" s="23"/>
      <c r="F347" s="24"/>
      <c r="G347" s="125"/>
      <c r="H347" s="20"/>
      <c r="I347" s="20"/>
      <c r="J347" s="33">
        <f>SUM(Seznam_dokladu[[#This Row],[Částka bez DPH]:[DPH]])</f>
        <v>0</v>
      </c>
      <c r="K347" s="296"/>
      <c r="L347" s="56"/>
      <c r="M34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7" s="105"/>
    </row>
    <row r="348" spans="1:14" x14ac:dyDescent="0.2">
      <c r="A348" s="31">
        <f t="shared" si="5"/>
        <v>322</v>
      </c>
      <c r="B348" s="23"/>
      <c r="C348" s="23"/>
      <c r="D348" s="30"/>
      <c r="E348" s="23"/>
      <c r="F348" s="24"/>
      <c r="G348" s="125"/>
      <c r="H348" s="20"/>
      <c r="I348" s="20"/>
      <c r="J348" s="33">
        <f>SUM(Seznam_dokladu[[#This Row],[Částka bez DPH]:[DPH]])</f>
        <v>0</v>
      </c>
      <c r="K348" s="296"/>
      <c r="L348" s="56"/>
      <c r="M34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8" s="105"/>
    </row>
    <row r="349" spans="1:14" x14ac:dyDescent="0.2">
      <c r="A349" s="31">
        <f t="shared" si="5"/>
        <v>323</v>
      </c>
      <c r="B349" s="23"/>
      <c r="C349" s="23"/>
      <c r="D349" s="30"/>
      <c r="E349" s="23"/>
      <c r="F349" s="24"/>
      <c r="G349" s="125"/>
      <c r="H349" s="20"/>
      <c r="I349" s="20"/>
      <c r="J349" s="33">
        <f>SUM(Seznam_dokladu[[#This Row],[Částka bez DPH]:[DPH]])</f>
        <v>0</v>
      </c>
      <c r="K349" s="296"/>
      <c r="L349" s="56"/>
      <c r="M34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49" s="105"/>
    </row>
    <row r="350" spans="1:14" x14ac:dyDescent="0.2">
      <c r="A350" s="31">
        <f t="shared" si="5"/>
        <v>324</v>
      </c>
      <c r="B350" s="23"/>
      <c r="C350" s="23"/>
      <c r="D350" s="30"/>
      <c r="E350" s="23"/>
      <c r="F350" s="24"/>
      <c r="G350" s="125"/>
      <c r="H350" s="20"/>
      <c r="I350" s="20"/>
      <c r="J350" s="33">
        <f>SUM(Seznam_dokladu[[#This Row],[Částka bez DPH]:[DPH]])</f>
        <v>0</v>
      </c>
      <c r="K350" s="296"/>
      <c r="L350" s="56"/>
      <c r="M35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0" s="105"/>
    </row>
    <row r="351" spans="1:14" x14ac:dyDescent="0.2">
      <c r="A351" s="31">
        <f t="shared" si="5"/>
        <v>325</v>
      </c>
      <c r="B351" s="23"/>
      <c r="C351" s="23"/>
      <c r="D351" s="30"/>
      <c r="E351" s="23"/>
      <c r="F351" s="24"/>
      <c r="G351" s="125"/>
      <c r="H351" s="20"/>
      <c r="I351" s="20"/>
      <c r="J351" s="33">
        <f>SUM(Seznam_dokladu[[#This Row],[Částka bez DPH]:[DPH]])</f>
        <v>0</v>
      </c>
      <c r="K351" s="296"/>
      <c r="L351" s="56"/>
      <c r="M35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1" s="105"/>
    </row>
    <row r="352" spans="1:14" x14ac:dyDescent="0.2">
      <c r="A352" s="31">
        <f t="shared" si="5"/>
        <v>326</v>
      </c>
      <c r="B352" s="23"/>
      <c r="C352" s="23"/>
      <c r="D352" s="30"/>
      <c r="E352" s="23"/>
      <c r="F352" s="24"/>
      <c r="G352" s="125"/>
      <c r="H352" s="20"/>
      <c r="I352" s="20"/>
      <c r="J352" s="33">
        <f>SUM(Seznam_dokladu[[#This Row],[Částka bez DPH]:[DPH]])</f>
        <v>0</v>
      </c>
      <c r="K352" s="296"/>
      <c r="L352" s="56"/>
      <c r="M35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2" s="105"/>
    </row>
    <row r="353" spans="1:14" x14ac:dyDescent="0.2">
      <c r="A353" s="31">
        <f t="shared" si="5"/>
        <v>327</v>
      </c>
      <c r="B353" s="23"/>
      <c r="C353" s="23"/>
      <c r="D353" s="30"/>
      <c r="E353" s="23"/>
      <c r="F353" s="24"/>
      <c r="G353" s="125"/>
      <c r="H353" s="20"/>
      <c r="I353" s="20"/>
      <c r="J353" s="33">
        <f>SUM(Seznam_dokladu[[#This Row],[Částka bez DPH]:[DPH]])</f>
        <v>0</v>
      </c>
      <c r="K353" s="296"/>
      <c r="L353" s="56"/>
      <c r="M35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3" s="105"/>
    </row>
    <row r="354" spans="1:14" x14ac:dyDescent="0.2">
      <c r="A354" s="31">
        <f t="shared" si="5"/>
        <v>328</v>
      </c>
      <c r="B354" s="23"/>
      <c r="C354" s="23"/>
      <c r="D354" s="30"/>
      <c r="E354" s="23"/>
      <c r="F354" s="24"/>
      <c r="G354" s="125"/>
      <c r="H354" s="20"/>
      <c r="I354" s="20"/>
      <c r="J354" s="33">
        <f>SUM(Seznam_dokladu[[#This Row],[Částka bez DPH]:[DPH]])</f>
        <v>0</v>
      </c>
      <c r="K354" s="296"/>
      <c r="L354" s="56"/>
      <c r="M35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4" s="105"/>
    </row>
    <row r="355" spans="1:14" x14ac:dyDescent="0.2">
      <c r="A355" s="31">
        <f t="shared" si="5"/>
        <v>329</v>
      </c>
      <c r="B355" s="23"/>
      <c r="C355" s="23"/>
      <c r="D355" s="30"/>
      <c r="E355" s="23"/>
      <c r="F355" s="24"/>
      <c r="G355" s="125"/>
      <c r="H355" s="20"/>
      <c r="I355" s="20"/>
      <c r="J355" s="33">
        <f>SUM(Seznam_dokladu[[#This Row],[Částka bez DPH]:[DPH]])</f>
        <v>0</v>
      </c>
      <c r="K355" s="296"/>
      <c r="L355" s="56"/>
      <c r="M35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5" s="105"/>
    </row>
    <row r="356" spans="1:14" x14ac:dyDescent="0.2">
      <c r="A356" s="31">
        <f t="shared" si="5"/>
        <v>330</v>
      </c>
      <c r="B356" s="23"/>
      <c r="C356" s="23"/>
      <c r="D356" s="30"/>
      <c r="E356" s="23"/>
      <c r="F356" s="24"/>
      <c r="G356" s="125"/>
      <c r="H356" s="20"/>
      <c r="I356" s="20"/>
      <c r="J356" s="33">
        <f>SUM(Seznam_dokladu[[#This Row],[Částka bez DPH]:[DPH]])</f>
        <v>0</v>
      </c>
      <c r="K356" s="296"/>
      <c r="L356" s="56"/>
      <c r="M35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6" s="105"/>
    </row>
    <row r="357" spans="1:14" x14ac:dyDescent="0.2">
      <c r="A357" s="31">
        <f t="shared" si="5"/>
        <v>331</v>
      </c>
      <c r="B357" s="23"/>
      <c r="C357" s="23"/>
      <c r="D357" s="30"/>
      <c r="E357" s="23"/>
      <c r="F357" s="24"/>
      <c r="G357" s="125"/>
      <c r="H357" s="20"/>
      <c r="I357" s="20"/>
      <c r="J357" s="33">
        <f>SUM(Seznam_dokladu[[#This Row],[Částka bez DPH]:[DPH]])</f>
        <v>0</v>
      </c>
      <c r="K357" s="296"/>
      <c r="L357" s="56"/>
      <c r="M35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7" s="105"/>
    </row>
    <row r="358" spans="1:14" x14ac:dyDescent="0.2">
      <c r="A358" s="31">
        <f t="shared" si="5"/>
        <v>332</v>
      </c>
      <c r="B358" s="23"/>
      <c r="C358" s="23"/>
      <c r="D358" s="30"/>
      <c r="E358" s="23"/>
      <c r="F358" s="24"/>
      <c r="G358" s="125"/>
      <c r="H358" s="20"/>
      <c r="I358" s="20"/>
      <c r="J358" s="33">
        <f>SUM(Seznam_dokladu[[#This Row],[Částka bez DPH]:[DPH]])</f>
        <v>0</v>
      </c>
      <c r="K358" s="296"/>
      <c r="L358" s="56"/>
      <c r="M35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8" s="105"/>
    </row>
    <row r="359" spans="1:14" x14ac:dyDescent="0.2">
      <c r="A359" s="31">
        <f t="shared" si="5"/>
        <v>333</v>
      </c>
      <c r="B359" s="23"/>
      <c r="C359" s="23"/>
      <c r="D359" s="30"/>
      <c r="E359" s="23"/>
      <c r="F359" s="24"/>
      <c r="G359" s="125"/>
      <c r="H359" s="20"/>
      <c r="I359" s="20"/>
      <c r="J359" s="33">
        <f>SUM(Seznam_dokladu[[#This Row],[Částka bez DPH]:[DPH]])</f>
        <v>0</v>
      </c>
      <c r="K359" s="296"/>
      <c r="L359" s="56"/>
      <c r="M35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59" s="105"/>
    </row>
    <row r="360" spans="1:14" x14ac:dyDescent="0.2">
      <c r="A360" s="31">
        <f t="shared" si="5"/>
        <v>334</v>
      </c>
      <c r="B360" s="23"/>
      <c r="C360" s="23"/>
      <c r="D360" s="30"/>
      <c r="E360" s="23"/>
      <c r="F360" s="24"/>
      <c r="G360" s="125"/>
      <c r="H360" s="20"/>
      <c r="I360" s="20"/>
      <c r="J360" s="33">
        <f>SUM(Seznam_dokladu[[#This Row],[Částka bez DPH]:[DPH]])</f>
        <v>0</v>
      </c>
      <c r="K360" s="296"/>
      <c r="L360" s="56"/>
      <c r="M36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0" s="105"/>
    </row>
    <row r="361" spans="1:14" x14ac:dyDescent="0.2">
      <c r="A361" s="31">
        <f t="shared" si="5"/>
        <v>335</v>
      </c>
      <c r="B361" s="23"/>
      <c r="C361" s="23"/>
      <c r="D361" s="30"/>
      <c r="E361" s="23"/>
      <c r="F361" s="24"/>
      <c r="G361" s="125"/>
      <c r="H361" s="20"/>
      <c r="I361" s="20"/>
      <c r="J361" s="33">
        <f>SUM(Seznam_dokladu[[#This Row],[Částka bez DPH]:[DPH]])</f>
        <v>0</v>
      </c>
      <c r="K361" s="296"/>
      <c r="L361" s="56"/>
      <c r="M36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1" s="105"/>
    </row>
    <row r="362" spans="1:14" x14ac:dyDescent="0.2">
      <c r="A362" s="31">
        <f t="shared" si="5"/>
        <v>336</v>
      </c>
      <c r="B362" s="23"/>
      <c r="C362" s="23"/>
      <c r="D362" s="30"/>
      <c r="E362" s="23"/>
      <c r="F362" s="24"/>
      <c r="G362" s="125"/>
      <c r="H362" s="20"/>
      <c r="I362" s="20"/>
      <c r="J362" s="33">
        <f>SUM(Seznam_dokladu[[#This Row],[Částka bez DPH]:[DPH]])</f>
        <v>0</v>
      </c>
      <c r="K362" s="296"/>
      <c r="L362" s="56"/>
      <c r="M36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2" s="105"/>
    </row>
    <row r="363" spans="1:14" x14ac:dyDescent="0.2">
      <c r="A363" s="31">
        <f t="shared" si="5"/>
        <v>337</v>
      </c>
      <c r="B363" s="23"/>
      <c r="C363" s="23"/>
      <c r="D363" s="30"/>
      <c r="E363" s="23"/>
      <c r="F363" s="24"/>
      <c r="G363" s="125"/>
      <c r="H363" s="20"/>
      <c r="I363" s="20"/>
      <c r="J363" s="33">
        <f>SUM(Seznam_dokladu[[#This Row],[Částka bez DPH]:[DPH]])</f>
        <v>0</v>
      </c>
      <c r="K363" s="296"/>
      <c r="L363" s="56"/>
      <c r="M36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3" s="105"/>
    </row>
    <row r="364" spans="1:14" x14ac:dyDescent="0.2">
      <c r="A364" s="31">
        <f t="shared" si="5"/>
        <v>338</v>
      </c>
      <c r="B364" s="23"/>
      <c r="C364" s="23"/>
      <c r="D364" s="30"/>
      <c r="E364" s="23"/>
      <c r="F364" s="24"/>
      <c r="G364" s="125"/>
      <c r="H364" s="20"/>
      <c r="I364" s="20"/>
      <c r="J364" s="33">
        <f>SUM(Seznam_dokladu[[#This Row],[Částka bez DPH]:[DPH]])</f>
        <v>0</v>
      </c>
      <c r="K364" s="296"/>
      <c r="L364" s="56"/>
      <c r="M36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4" s="105"/>
    </row>
    <row r="365" spans="1:14" x14ac:dyDescent="0.2">
      <c r="A365" s="31">
        <f t="shared" si="5"/>
        <v>339</v>
      </c>
      <c r="B365" s="23"/>
      <c r="C365" s="23"/>
      <c r="D365" s="30"/>
      <c r="E365" s="23"/>
      <c r="F365" s="24"/>
      <c r="G365" s="125"/>
      <c r="H365" s="20"/>
      <c r="I365" s="20"/>
      <c r="J365" s="33">
        <f>SUM(Seznam_dokladu[[#This Row],[Částka bez DPH]:[DPH]])</f>
        <v>0</v>
      </c>
      <c r="K365" s="296"/>
      <c r="L365" s="56"/>
      <c r="M36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5" s="105"/>
    </row>
    <row r="366" spans="1:14" x14ac:dyDescent="0.2">
      <c r="A366" s="31">
        <f t="shared" si="5"/>
        <v>340</v>
      </c>
      <c r="B366" s="23"/>
      <c r="C366" s="23"/>
      <c r="D366" s="30"/>
      <c r="E366" s="23"/>
      <c r="F366" s="24"/>
      <c r="G366" s="125"/>
      <c r="H366" s="20"/>
      <c r="I366" s="20"/>
      <c r="J366" s="33">
        <f>SUM(Seznam_dokladu[[#This Row],[Částka bez DPH]:[DPH]])</f>
        <v>0</v>
      </c>
      <c r="K366" s="296"/>
      <c r="L366" s="56"/>
      <c r="M36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6" s="105"/>
    </row>
    <row r="367" spans="1:14" x14ac:dyDescent="0.2">
      <c r="A367" s="31">
        <f t="shared" si="5"/>
        <v>341</v>
      </c>
      <c r="B367" s="23"/>
      <c r="C367" s="23"/>
      <c r="D367" s="30"/>
      <c r="E367" s="23"/>
      <c r="F367" s="24"/>
      <c r="G367" s="125"/>
      <c r="H367" s="20"/>
      <c r="I367" s="20"/>
      <c r="J367" s="33">
        <f>SUM(Seznam_dokladu[[#This Row],[Částka bez DPH]:[DPH]])</f>
        <v>0</v>
      </c>
      <c r="K367" s="296"/>
      <c r="L367" s="56"/>
      <c r="M36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7" s="105"/>
    </row>
    <row r="368" spans="1:14" x14ac:dyDescent="0.2">
      <c r="A368" s="31">
        <f t="shared" si="5"/>
        <v>342</v>
      </c>
      <c r="B368" s="23"/>
      <c r="C368" s="23"/>
      <c r="D368" s="30"/>
      <c r="E368" s="23"/>
      <c r="F368" s="24"/>
      <c r="G368" s="125"/>
      <c r="H368" s="20"/>
      <c r="I368" s="20"/>
      <c r="J368" s="33">
        <f>SUM(Seznam_dokladu[[#This Row],[Částka bez DPH]:[DPH]])</f>
        <v>0</v>
      </c>
      <c r="K368" s="296"/>
      <c r="L368" s="56"/>
      <c r="M36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8" s="105"/>
    </row>
    <row r="369" spans="1:14" x14ac:dyDescent="0.2">
      <c r="A369" s="31">
        <f t="shared" si="5"/>
        <v>343</v>
      </c>
      <c r="B369" s="23"/>
      <c r="C369" s="23"/>
      <c r="D369" s="30"/>
      <c r="E369" s="23"/>
      <c r="F369" s="24"/>
      <c r="G369" s="125"/>
      <c r="H369" s="20"/>
      <c r="I369" s="20"/>
      <c r="J369" s="33">
        <f>SUM(Seznam_dokladu[[#This Row],[Částka bez DPH]:[DPH]])</f>
        <v>0</v>
      </c>
      <c r="K369" s="296"/>
      <c r="L369" s="56"/>
      <c r="M36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69" s="105"/>
    </row>
    <row r="370" spans="1:14" x14ac:dyDescent="0.2">
      <c r="A370" s="31">
        <f t="shared" si="5"/>
        <v>344</v>
      </c>
      <c r="B370" s="23"/>
      <c r="C370" s="23"/>
      <c r="D370" s="30"/>
      <c r="E370" s="23"/>
      <c r="F370" s="24"/>
      <c r="G370" s="125"/>
      <c r="H370" s="20"/>
      <c r="I370" s="20"/>
      <c r="J370" s="33">
        <f>SUM(Seznam_dokladu[[#This Row],[Částka bez DPH]:[DPH]])</f>
        <v>0</v>
      </c>
      <c r="K370" s="296"/>
      <c r="L370" s="56"/>
      <c r="M37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0" s="105"/>
    </row>
    <row r="371" spans="1:14" x14ac:dyDescent="0.2">
      <c r="A371" s="31">
        <f t="shared" si="5"/>
        <v>345</v>
      </c>
      <c r="B371" s="23"/>
      <c r="C371" s="23"/>
      <c r="D371" s="30"/>
      <c r="E371" s="23"/>
      <c r="F371" s="24"/>
      <c r="G371" s="125"/>
      <c r="H371" s="20"/>
      <c r="I371" s="20"/>
      <c r="J371" s="33">
        <f>SUM(Seznam_dokladu[[#This Row],[Částka bez DPH]:[DPH]])</f>
        <v>0</v>
      </c>
      <c r="K371" s="296"/>
      <c r="L371" s="56"/>
      <c r="M37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1" s="105"/>
    </row>
    <row r="372" spans="1:14" x14ac:dyDescent="0.2">
      <c r="A372" s="31">
        <f t="shared" si="5"/>
        <v>346</v>
      </c>
      <c r="B372" s="23"/>
      <c r="C372" s="23"/>
      <c r="D372" s="30"/>
      <c r="E372" s="23"/>
      <c r="F372" s="24"/>
      <c r="G372" s="125"/>
      <c r="H372" s="20"/>
      <c r="I372" s="20"/>
      <c r="J372" s="33">
        <f>SUM(Seznam_dokladu[[#This Row],[Částka bez DPH]:[DPH]])</f>
        <v>0</v>
      </c>
      <c r="K372" s="296"/>
      <c r="L372" s="56"/>
      <c r="M37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2" s="105"/>
    </row>
    <row r="373" spans="1:14" x14ac:dyDescent="0.2">
      <c r="A373" s="31">
        <f t="shared" si="5"/>
        <v>347</v>
      </c>
      <c r="B373" s="23"/>
      <c r="C373" s="23"/>
      <c r="D373" s="30"/>
      <c r="E373" s="23"/>
      <c r="F373" s="24"/>
      <c r="G373" s="125"/>
      <c r="H373" s="20"/>
      <c r="I373" s="20"/>
      <c r="J373" s="33">
        <f>SUM(Seznam_dokladu[[#This Row],[Částka bez DPH]:[DPH]])</f>
        <v>0</v>
      </c>
      <c r="K373" s="296"/>
      <c r="L373" s="56"/>
      <c r="M37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3" s="105"/>
    </row>
    <row r="374" spans="1:14" x14ac:dyDescent="0.2">
      <c r="A374" s="31">
        <f t="shared" si="5"/>
        <v>348</v>
      </c>
      <c r="B374" s="23"/>
      <c r="C374" s="23"/>
      <c r="D374" s="30"/>
      <c r="E374" s="23"/>
      <c r="F374" s="24"/>
      <c r="G374" s="125"/>
      <c r="H374" s="20"/>
      <c r="I374" s="20"/>
      <c r="J374" s="33">
        <f>SUM(Seznam_dokladu[[#This Row],[Částka bez DPH]:[DPH]])</f>
        <v>0</v>
      </c>
      <c r="K374" s="296"/>
      <c r="L374" s="56"/>
      <c r="M37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4" s="105"/>
    </row>
    <row r="375" spans="1:14" x14ac:dyDescent="0.2">
      <c r="A375" s="31">
        <f t="shared" si="5"/>
        <v>349</v>
      </c>
      <c r="B375" s="23"/>
      <c r="C375" s="23"/>
      <c r="D375" s="30"/>
      <c r="E375" s="23"/>
      <c r="F375" s="24"/>
      <c r="G375" s="125"/>
      <c r="H375" s="20"/>
      <c r="I375" s="20"/>
      <c r="J375" s="33">
        <f>SUM(Seznam_dokladu[[#This Row],[Částka bez DPH]:[DPH]])</f>
        <v>0</v>
      </c>
      <c r="K375" s="296"/>
      <c r="L375" s="56"/>
      <c r="M37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5" s="105"/>
    </row>
    <row r="376" spans="1:14" x14ac:dyDescent="0.2">
      <c r="A376" s="31">
        <f t="shared" si="5"/>
        <v>350</v>
      </c>
      <c r="B376" s="23"/>
      <c r="C376" s="23"/>
      <c r="D376" s="30"/>
      <c r="E376" s="23"/>
      <c r="F376" s="24"/>
      <c r="G376" s="125"/>
      <c r="H376" s="20"/>
      <c r="I376" s="20"/>
      <c r="J376" s="33">
        <f>SUM(Seznam_dokladu[[#This Row],[Částka bez DPH]:[DPH]])</f>
        <v>0</v>
      </c>
      <c r="K376" s="296"/>
      <c r="L376" s="56"/>
      <c r="M37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6" s="105"/>
    </row>
    <row r="377" spans="1:14" x14ac:dyDescent="0.2">
      <c r="A377" s="31">
        <f t="shared" si="5"/>
        <v>351</v>
      </c>
      <c r="B377" s="23"/>
      <c r="C377" s="23"/>
      <c r="D377" s="30"/>
      <c r="E377" s="23"/>
      <c r="F377" s="24"/>
      <c r="G377" s="125"/>
      <c r="H377" s="20"/>
      <c r="I377" s="20"/>
      <c r="J377" s="33">
        <f>SUM(Seznam_dokladu[[#This Row],[Částka bez DPH]:[DPH]])</f>
        <v>0</v>
      </c>
      <c r="K377" s="296"/>
      <c r="L377" s="56"/>
      <c r="M37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7" s="105"/>
    </row>
    <row r="378" spans="1:14" x14ac:dyDescent="0.2">
      <c r="A378" s="31">
        <f t="shared" si="5"/>
        <v>352</v>
      </c>
      <c r="B378" s="23"/>
      <c r="C378" s="23"/>
      <c r="D378" s="30"/>
      <c r="E378" s="23"/>
      <c r="F378" s="24"/>
      <c r="G378" s="125"/>
      <c r="H378" s="20"/>
      <c r="I378" s="20"/>
      <c r="J378" s="33">
        <f>SUM(Seznam_dokladu[[#This Row],[Částka bez DPH]:[DPH]])</f>
        <v>0</v>
      </c>
      <c r="K378" s="296"/>
      <c r="L378" s="56"/>
      <c r="M37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8" s="105"/>
    </row>
    <row r="379" spans="1:14" x14ac:dyDescent="0.2">
      <c r="A379" s="31">
        <f t="shared" si="5"/>
        <v>353</v>
      </c>
      <c r="B379" s="23"/>
      <c r="C379" s="23"/>
      <c r="D379" s="30"/>
      <c r="E379" s="23"/>
      <c r="F379" s="24"/>
      <c r="G379" s="125"/>
      <c r="H379" s="20"/>
      <c r="I379" s="20"/>
      <c r="J379" s="33">
        <f>SUM(Seznam_dokladu[[#This Row],[Částka bez DPH]:[DPH]])</f>
        <v>0</v>
      </c>
      <c r="K379" s="296"/>
      <c r="L379" s="56"/>
      <c r="M37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79" s="105"/>
    </row>
    <row r="380" spans="1:14" x14ac:dyDescent="0.2">
      <c r="A380" s="31">
        <f t="shared" si="5"/>
        <v>354</v>
      </c>
      <c r="B380" s="23"/>
      <c r="C380" s="23"/>
      <c r="D380" s="30"/>
      <c r="E380" s="23"/>
      <c r="F380" s="24"/>
      <c r="G380" s="125"/>
      <c r="H380" s="20"/>
      <c r="I380" s="20"/>
      <c r="J380" s="33">
        <f>SUM(Seznam_dokladu[[#This Row],[Částka bez DPH]:[DPH]])</f>
        <v>0</v>
      </c>
      <c r="K380" s="296"/>
      <c r="L380" s="56"/>
      <c r="M38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0" s="105"/>
    </row>
    <row r="381" spans="1:14" x14ac:dyDescent="0.2">
      <c r="A381" s="31">
        <f t="shared" si="5"/>
        <v>355</v>
      </c>
      <c r="B381" s="23"/>
      <c r="C381" s="23"/>
      <c r="D381" s="30"/>
      <c r="E381" s="23"/>
      <c r="F381" s="24"/>
      <c r="G381" s="125"/>
      <c r="H381" s="20"/>
      <c r="I381" s="20"/>
      <c r="J381" s="33">
        <f>SUM(Seznam_dokladu[[#This Row],[Částka bez DPH]:[DPH]])</f>
        <v>0</v>
      </c>
      <c r="K381" s="296"/>
      <c r="L381" s="56"/>
      <c r="M38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1" s="105"/>
    </row>
    <row r="382" spans="1:14" x14ac:dyDescent="0.2">
      <c r="A382" s="31">
        <f t="shared" si="5"/>
        <v>356</v>
      </c>
      <c r="B382" s="23"/>
      <c r="C382" s="23"/>
      <c r="D382" s="30"/>
      <c r="E382" s="23"/>
      <c r="F382" s="24"/>
      <c r="G382" s="125"/>
      <c r="H382" s="20"/>
      <c r="I382" s="20"/>
      <c r="J382" s="33">
        <f>SUM(Seznam_dokladu[[#This Row],[Částka bez DPH]:[DPH]])</f>
        <v>0</v>
      </c>
      <c r="K382" s="296"/>
      <c r="L382" s="56"/>
      <c r="M38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2" s="105"/>
    </row>
    <row r="383" spans="1:14" x14ac:dyDescent="0.2">
      <c r="A383" s="31">
        <f t="shared" si="5"/>
        <v>357</v>
      </c>
      <c r="B383" s="23"/>
      <c r="C383" s="23"/>
      <c r="D383" s="30"/>
      <c r="E383" s="23"/>
      <c r="F383" s="24"/>
      <c r="G383" s="125"/>
      <c r="H383" s="20"/>
      <c r="I383" s="20"/>
      <c r="J383" s="33">
        <f>SUM(Seznam_dokladu[[#This Row],[Částka bez DPH]:[DPH]])</f>
        <v>0</v>
      </c>
      <c r="K383" s="296"/>
      <c r="L383" s="56"/>
      <c r="M38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3" s="105"/>
    </row>
    <row r="384" spans="1:14" x14ac:dyDescent="0.2">
      <c r="A384" s="31">
        <f t="shared" si="5"/>
        <v>358</v>
      </c>
      <c r="B384" s="23"/>
      <c r="C384" s="23"/>
      <c r="D384" s="30"/>
      <c r="E384" s="23"/>
      <c r="F384" s="24"/>
      <c r="G384" s="125"/>
      <c r="H384" s="20"/>
      <c r="I384" s="20"/>
      <c r="J384" s="33">
        <f>SUM(Seznam_dokladu[[#This Row],[Částka bez DPH]:[DPH]])</f>
        <v>0</v>
      </c>
      <c r="K384" s="296"/>
      <c r="L384" s="56"/>
      <c r="M38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4" s="105"/>
    </row>
    <row r="385" spans="1:14" x14ac:dyDescent="0.2">
      <c r="A385" s="31">
        <f t="shared" si="5"/>
        <v>359</v>
      </c>
      <c r="B385" s="23"/>
      <c r="C385" s="23"/>
      <c r="D385" s="30"/>
      <c r="E385" s="23"/>
      <c r="F385" s="24"/>
      <c r="G385" s="125"/>
      <c r="H385" s="20"/>
      <c r="I385" s="20"/>
      <c r="J385" s="33">
        <f>SUM(Seznam_dokladu[[#This Row],[Částka bez DPH]:[DPH]])</f>
        <v>0</v>
      </c>
      <c r="K385" s="296"/>
      <c r="L385" s="56"/>
      <c r="M38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5" s="105"/>
    </row>
    <row r="386" spans="1:14" x14ac:dyDescent="0.2">
      <c r="A386" s="31">
        <f t="shared" si="5"/>
        <v>360</v>
      </c>
      <c r="B386" s="23"/>
      <c r="C386" s="23"/>
      <c r="D386" s="30"/>
      <c r="E386" s="23"/>
      <c r="F386" s="24"/>
      <c r="G386" s="125"/>
      <c r="H386" s="20"/>
      <c r="I386" s="20"/>
      <c r="J386" s="33">
        <f>SUM(Seznam_dokladu[[#This Row],[Částka bez DPH]:[DPH]])</f>
        <v>0</v>
      </c>
      <c r="K386" s="296"/>
      <c r="L386" s="56"/>
      <c r="M38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6" s="105"/>
    </row>
    <row r="387" spans="1:14" x14ac:dyDescent="0.2">
      <c r="A387" s="31">
        <f t="shared" si="5"/>
        <v>361</v>
      </c>
      <c r="B387" s="23"/>
      <c r="C387" s="23"/>
      <c r="D387" s="30"/>
      <c r="E387" s="23"/>
      <c r="F387" s="24"/>
      <c r="G387" s="125"/>
      <c r="H387" s="20"/>
      <c r="I387" s="20"/>
      <c r="J387" s="33">
        <f>SUM(Seznam_dokladu[[#This Row],[Částka bez DPH]:[DPH]])</f>
        <v>0</v>
      </c>
      <c r="K387" s="296"/>
      <c r="L387" s="56"/>
      <c r="M38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7" s="105"/>
    </row>
    <row r="388" spans="1:14" x14ac:dyDescent="0.2">
      <c r="A388" s="31">
        <f t="shared" si="5"/>
        <v>362</v>
      </c>
      <c r="B388" s="23"/>
      <c r="C388" s="23"/>
      <c r="D388" s="30"/>
      <c r="E388" s="23"/>
      <c r="F388" s="24"/>
      <c r="G388" s="125"/>
      <c r="H388" s="20"/>
      <c r="I388" s="20"/>
      <c r="J388" s="33">
        <f>SUM(Seznam_dokladu[[#This Row],[Částka bez DPH]:[DPH]])</f>
        <v>0</v>
      </c>
      <c r="K388" s="296"/>
      <c r="L388" s="56"/>
      <c r="M38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8" s="105"/>
    </row>
    <row r="389" spans="1:14" x14ac:dyDescent="0.2">
      <c r="A389" s="31">
        <f t="shared" si="5"/>
        <v>363</v>
      </c>
      <c r="B389" s="23"/>
      <c r="C389" s="23"/>
      <c r="D389" s="30"/>
      <c r="E389" s="23"/>
      <c r="F389" s="24"/>
      <c r="G389" s="125"/>
      <c r="H389" s="20"/>
      <c r="I389" s="20"/>
      <c r="J389" s="33">
        <f>SUM(Seznam_dokladu[[#This Row],[Částka bez DPH]:[DPH]])</f>
        <v>0</v>
      </c>
      <c r="K389" s="296"/>
      <c r="L389" s="56"/>
      <c r="M38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89" s="105"/>
    </row>
    <row r="390" spans="1:14" x14ac:dyDescent="0.2">
      <c r="A390" s="31">
        <f t="shared" si="5"/>
        <v>364</v>
      </c>
      <c r="B390" s="23"/>
      <c r="C390" s="23"/>
      <c r="D390" s="30"/>
      <c r="E390" s="23"/>
      <c r="F390" s="24"/>
      <c r="G390" s="125"/>
      <c r="H390" s="20"/>
      <c r="I390" s="20"/>
      <c r="J390" s="33">
        <f>SUM(Seznam_dokladu[[#This Row],[Částka bez DPH]:[DPH]])</f>
        <v>0</v>
      </c>
      <c r="K390" s="296"/>
      <c r="L390" s="56"/>
      <c r="M39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0" s="105"/>
    </row>
    <row r="391" spans="1:14" x14ac:dyDescent="0.2">
      <c r="A391" s="31">
        <f t="shared" si="5"/>
        <v>365</v>
      </c>
      <c r="B391" s="23"/>
      <c r="C391" s="23"/>
      <c r="D391" s="30"/>
      <c r="E391" s="23"/>
      <c r="F391" s="24"/>
      <c r="G391" s="125"/>
      <c r="H391" s="20"/>
      <c r="I391" s="20"/>
      <c r="J391" s="33">
        <f>SUM(Seznam_dokladu[[#This Row],[Částka bez DPH]:[DPH]])</f>
        <v>0</v>
      </c>
      <c r="K391" s="296"/>
      <c r="L391" s="56"/>
      <c r="M39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1" s="105"/>
    </row>
    <row r="392" spans="1:14" x14ac:dyDescent="0.2">
      <c r="A392" s="31">
        <f t="shared" si="5"/>
        <v>366</v>
      </c>
      <c r="B392" s="23"/>
      <c r="C392" s="23"/>
      <c r="D392" s="30"/>
      <c r="E392" s="23"/>
      <c r="F392" s="24"/>
      <c r="G392" s="125"/>
      <c r="H392" s="20"/>
      <c r="I392" s="20"/>
      <c r="J392" s="33">
        <f>SUM(Seznam_dokladu[[#This Row],[Částka bez DPH]:[DPH]])</f>
        <v>0</v>
      </c>
      <c r="K392" s="296"/>
      <c r="L392" s="56"/>
      <c r="M39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2" s="105"/>
    </row>
    <row r="393" spans="1:14" x14ac:dyDescent="0.2">
      <c r="A393" s="31">
        <f t="shared" si="5"/>
        <v>367</v>
      </c>
      <c r="B393" s="23"/>
      <c r="C393" s="23"/>
      <c r="D393" s="30"/>
      <c r="E393" s="23"/>
      <c r="F393" s="24"/>
      <c r="G393" s="125"/>
      <c r="H393" s="20"/>
      <c r="I393" s="20"/>
      <c r="J393" s="33">
        <f>SUM(Seznam_dokladu[[#This Row],[Částka bez DPH]:[DPH]])</f>
        <v>0</v>
      </c>
      <c r="K393" s="296"/>
      <c r="L393" s="56"/>
      <c r="M39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3" s="105"/>
    </row>
    <row r="394" spans="1:14" x14ac:dyDescent="0.2">
      <c r="A394" s="31">
        <f t="shared" si="5"/>
        <v>368</v>
      </c>
      <c r="B394" s="23"/>
      <c r="C394" s="23"/>
      <c r="D394" s="30"/>
      <c r="E394" s="23"/>
      <c r="F394" s="24"/>
      <c r="G394" s="125"/>
      <c r="H394" s="20"/>
      <c r="I394" s="20"/>
      <c r="J394" s="33">
        <f>SUM(Seznam_dokladu[[#This Row],[Částka bez DPH]:[DPH]])</f>
        <v>0</v>
      </c>
      <c r="K394" s="296"/>
      <c r="L394" s="56"/>
      <c r="M39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4" s="105"/>
    </row>
    <row r="395" spans="1:14" x14ac:dyDescent="0.2">
      <c r="A395" s="31">
        <f t="shared" si="5"/>
        <v>369</v>
      </c>
      <c r="B395" s="23"/>
      <c r="C395" s="23"/>
      <c r="D395" s="30"/>
      <c r="E395" s="23"/>
      <c r="F395" s="24"/>
      <c r="G395" s="125"/>
      <c r="H395" s="20"/>
      <c r="I395" s="20"/>
      <c r="J395" s="33">
        <f>SUM(Seznam_dokladu[[#This Row],[Částka bez DPH]:[DPH]])</f>
        <v>0</v>
      </c>
      <c r="K395" s="296"/>
      <c r="L395" s="56"/>
      <c r="M39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5" s="105"/>
    </row>
    <row r="396" spans="1:14" x14ac:dyDescent="0.2">
      <c r="A396" s="31">
        <f t="shared" si="5"/>
        <v>370</v>
      </c>
      <c r="B396" s="23"/>
      <c r="C396" s="23"/>
      <c r="D396" s="30"/>
      <c r="E396" s="23"/>
      <c r="F396" s="24"/>
      <c r="G396" s="125"/>
      <c r="H396" s="20"/>
      <c r="I396" s="20"/>
      <c r="J396" s="33">
        <f>SUM(Seznam_dokladu[[#This Row],[Částka bez DPH]:[DPH]])</f>
        <v>0</v>
      </c>
      <c r="K396" s="296"/>
      <c r="L396" s="56"/>
      <c r="M39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6" s="105"/>
    </row>
    <row r="397" spans="1:14" x14ac:dyDescent="0.2">
      <c r="A397" s="31">
        <f t="shared" si="5"/>
        <v>371</v>
      </c>
      <c r="B397" s="23"/>
      <c r="C397" s="23"/>
      <c r="D397" s="30"/>
      <c r="E397" s="23"/>
      <c r="F397" s="24"/>
      <c r="G397" s="125"/>
      <c r="H397" s="20"/>
      <c r="I397" s="20"/>
      <c r="J397" s="33">
        <f>SUM(Seznam_dokladu[[#This Row],[Částka bez DPH]:[DPH]])</f>
        <v>0</v>
      </c>
      <c r="K397" s="296"/>
      <c r="L397" s="56"/>
      <c r="M39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7" s="105"/>
    </row>
    <row r="398" spans="1:14" x14ac:dyDescent="0.2">
      <c r="A398" s="31">
        <f t="shared" si="5"/>
        <v>372</v>
      </c>
      <c r="B398" s="23"/>
      <c r="C398" s="23"/>
      <c r="D398" s="30"/>
      <c r="E398" s="23"/>
      <c r="F398" s="24"/>
      <c r="G398" s="125"/>
      <c r="H398" s="20"/>
      <c r="I398" s="20"/>
      <c r="J398" s="33">
        <f>SUM(Seznam_dokladu[[#This Row],[Částka bez DPH]:[DPH]])</f>
        <v>0</v>
      </c>
      <c r="K398" s="296"/>
      <c r="L398" s="56"/>
      <c r="M39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8" s="105"/>
    </row>
    <row r="399" spans="1:14" x14ac:dyDescent="0.2">
      <c r="A399" s="31">
        <f t="shared" si="5"/>
        <v>373</v>
      </c>
      <c r="B399" s="23"/>
      <c r="C399" s="23"/>
      <c r="D399" s="30"/>
      <c r="E399" s="23"/>
      <c r="F399" s="24"/>
      <c r="G399" s="125"/>
      <c r="H399" s="20"/>
      <c r="I399" s="20"/>
      <c r="J399" s="33">
        <f>SUM(Seznam_dokladu[[#This Row],[Částka bez DPH]:[DPH]])</f>
        <v>0</v>
      </c>
      <c r="K399" s="296"/>
      <c r="L399" s="56"/>
      <c r="M39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399" s="105"/>
    </row>
    <row r="400" spans="1:14" x14ac:dyDescent="0.2">
      <c r="A400" s="31">
        <f t="shared" si="5"/>
        <v>374</v>
      </c>
      <c r="B400" s="23"/>
      <c r="C400" s="23"/>
      <c r="D400" s="30"/>
      <c r="E400" s="23"/>
      <c r="F400" s="24"/>
      <c r="G400" s="125"/>
      <c r="H400" s="20"/>
      <c r="I400" s="20"/>
      <c r="J400" s="33">
        <f>SUM(Seznam_dokladu[[#This Row],[Částka bez DPH]:[DPH]])</f>
        <v>0</v>
      </c>
      <c r="K400" s="296"/>
      <c r="L400" s="56"/>
      <c r="M40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0" s="105"/>
    </row>
    <row r="401" spans="1:14" x14ac:dyDescent="0.2">
      <c r="A401" s="31">
        <f t="shared" si="5"/>
        <v>375</v>
      </c>
      <c r="B401" s="23"/>
      <c r="C401" s="23"/>
      <c r="D401" s="30"/>
      <c r="E401" s="23"/>
      <c r="F401" s="24"/>
      <c r="G401" s="125"/>
      <c r="H401" s="20"/>
      <c r="I401" s="20"/>
      <c r="J401" s="33">
        <f>SUM(Seznam_dokladu[[#This Row],[Částka bez DPH]:[DPH]])</f>
        <v>0</v>
      </c>
      <c r="K401" s="296"/>
      <c r="L401" s="56"/>
      <c r="M40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1" s="105"/>
    </row>
    <row r="402" spans="1:14" x14ac:dyDescent="0.2">
      <c r="A402" s="31">
        <f t="shared" si="5"/>
        <v>376</v>
      </c>
      <c r="B402" s="23"/>
      <c r="C402" s="23"/>
      <c r="D402" s="30"/>
      <c r="E402" s="23"/>
      <c r="F402" s="24"/>
      <c r="G402" s="125"/>
      <c r="H402" s="20"/>
      <c r="I402" s="20"/>
      <c r="J402" s="33">
        <f>SUM(Seznam_dokladu[[#This Row],[Částka bez DPH]:[DPH]])</f>
        <v>0</v>
      </c>
      <c r="K402" s="296"/>
      <c r="L402" s="56"/>
      <c r="M40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2" s="105"/>
    </row>
    <row r="403" spans="1:14" x14ac:dyDescent="0.2">
      <c r="A403" s="31">
        <f t="shared" si="5"/>
        <v>377</v>
      </c>
      <c r="B403" s="23"/>
      <c r="C403" s="23"/>
      <c r="D403" s="30"/>
      <c r="E403" s="23"/>
      <c r="F403" s="24"/>
      <c r="G403" s="125"/>
      <c r="H403" s="20"/>
      <c r="I403" s="20"/>
      <c r="J403" s="33">
        <f>SUM(Seznam_dokladu[[#This Row],[Částka bez DPH]:[DPH]])</f>
        <v>0</v>
      </c>
      <c r="K403" s="296"/>
      <c r="L403" s="56"/>
      <c r="M40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3" s="105"/>
    </row>
    <row r="404" spans="1:14" x14ac:dyDescent="0.2">
      <c r="A404" s="31">
        <f t="shared" si="5"/>
        <v>378</v>
      </c>
      <c r="B404" s="23"/>
      <c r="C404" s="23"/>
      <c r="D404" s="30"/>
      <c r="E404" s="23"/>
      <c r="F404" s="24"/>
      <c r="G404" s="125"/>
      <c r="H404" s="20"/>
      <c r="I404" s="20"/>
      <c r="J404" s="33">
        <f>SUM(Seznam_dokladu[[#This Row],[Částka bez DPH]:[DPH]])</f>
        <v>0</v>
      </c>
      <c r="K404" s="296"/>
      <c r="L404" s="56"/>
      <c r="M40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4" s="105"/>
    </row>
    <row r="405" spans="1:14" x14ac:dyDescent="0.2">
      <c r="A405" s="31">
        <f t="shared" si="5"/>
        <v>379</v>
      </c>
      <c r="B405" s="23"/>
      <c r="C405" s="23"/>
      <c r="D405" s="30"/>
      <c r="E405" s="23"/>
      <c r="F405" s="24"/>
      <c r="G405" s="125"/>
      <c r="H405" s="20"/>
      <c r="I405" s="20"/>
      <c r="J405" s="33">
        <f>SUM(Seznam_dokladu[[#This Row],[Částka bez DPH]:[DPH]])</f>
        <v>0</v>
      </c>
      <c r="K405" s="296"/>
      <c r="L405" s="56"/>
      <c r="M40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5" s="105"/>
    </row>
    <row r="406" spans="1:14" x14ac:dyDescent="0.2">
      <c r="A406" s="31">
        <f t="shared" si="5"/>
        <v>380</v>
      </c>
      <c r="B406" s="23"/>
      <c r="C406" s="23"/>
      <c r="D406" s="30"/>
      <c r="E406" s="23"/>
      <c r="F406" s="24"/>
      <c r="G406" s="125"/>
      <c r="H406" s="20"/>
      <c r="I406" s="20"/>
      <c r="J406" s="33">
        <f>SUM(Seznam_dokladu[[#This Row],[Částka bez DPH]:[DPH]])</f>
        <v>0</v>
      </c>
      <c r="K406" s="296"/>
      <c r="L406" s="56"/>
      <c r="M40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6" s="105"/>
    </row>
    <row r="407" spans="1:14" x14ac:dyDescent="0.2">
      <c r="A407" s="31">
        <f t="shared" si="5"/>
        <v>381</v>
      </c>
      <c r="B407" s="23"/>
      <c r="C407" s="23"/>
      <c r="D407" s="30"/>
      <c r="E407" s="23"/>
      <c r="F407" s="24"/>
      <c r="G407" s="125"/>
      <c r="H407" s="20"/>
      <c r="I407" s="20"/>
      <c r="J407" s="33">
        <f>SUM(Seznam_dokladu[[#This Row],[Částka bez DPH]:[DPH]])</f>
        <v>0</v>
      </c>
      <c r="K407" s="296"/>
      <c r="L407" s="56"/>
      <c r="M40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7" s="105"/>
    </row>
    <row r="408" spans="1:14" x14ac:dyDescent="0.2">
      <c r="A408" s="31">
        <f t="shared" si="5"/>
        <v>382</v>
      </c>
      <c r="B408" s="23"/>
      <c r="C408" s="23"/>
      <c r="D408" s="30"/>
      <c r="E408" s="23"/>
      <c r="F408" s="24"/>
      <c r="G408" s="125"/>
      <c r="H408" s="20"/>
      <c r="I408" s="20"/>
      <c r="J408" s="33">
        <f>SUM(Seznam_dokladu[[#This Row],[Částka bez DPH]:[DPH]])</f>
        <v>0</v>
      </c>
      <c r="K408" s="296"/>
      <c r="L408" s="56"/>
      <c r="M40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8" s="105"/>
    </row>
    <row r="409" spans="1:14" x14ac:dyDescent="0.2">
      <c r="A409" s="31">
        <f t="shared" si="5"/>
        <v>383</v>
      </c>
      <c r="B409" s="23"/>
      <c r="C409" s="23"/>
      <c r="D409" s="30"/>
      <c r="E409" s="23"/>
      <c r="F409" s="24"/>
      <c r="G409" s="125"/>
      <c r="H409" s="20"/>
      <c r="I409" s="20"/>
      <c r="J409" s="33">
        <f>SUM(Seznam_dokladu[[#This Row],[Částka bez DPH]:[DPH]])</f>
        <v>0</v>
      </c>
      <c r="K409" s="296"/>
      <c r="L409" s="56"/>
      <c r="M40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09" s="105"/>
    </row>
    <row r="410" spans="1:14" x14ac:dyDescent="0.2">
      <c r="A410" s="31">
        <f t="shared" si="5"/>
        <v>384</v>
      </c>
      <c r="B410" s="23"/>
      <c r="C410" s="23"/>
      <c r="D410" s="30"/>
      <c r="E410" s="23"/>
      <c r="F410" s="24"/>
      <c r="G410" s="125"/>
      <c r="H410" s="20"/>
      <c r="I410" s="20"/>
      <c r="J410" s="33">
        <f>SUM(Seznam_dokladu[[#This Row],[Částka bez DPH]:[DPH]])</f>
        <v>0</v>
      </c>
      <c r="K410" s="296"/>
      <c r="L410" s="56"/>
      <c r="M41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0" s="105"/>
    </row>
    <row r="411" spans="1:14" x14ac:dyDescent="0.2">
      <c r="A411" s="31">
        <f t="shared" ref="A411:A474" si="6">ROW()-26</f>
        <v>385</v>
      </c>
      <c r="B411" s="23"/>
      <c r="C411" s="23"/>
      <c r="D411" s="30"/>
      <c r="E411" s="23"/>
      <c r="F411" s="24"/>
      <c r="G411" s="125"/>
      <c r="H411" s="20"/>
      <c r="I411" s="20"/>
      <c r="J411" s="33">
        <f>SUM(Seznam_dokladu[[#This Row],[Částka bez DPH]:[DPH]])</f>
        <v>0</v>
      </c>
      <c r="K411" s="296"/>
      <c r="L411" s="56"/>
      <c r="M41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1" s="105"/>
    </row>
    <row r="412" spans="1:14" x14ac:dyDescent="0.2">
      <c r="A412" s="31">
        <f t="shared" si="6"/>
        <v>386</v>
      </c>
      <c r="B412" s="23"/>
      <c r="C412" s="23"/>
      <c r="D412" s="30"/>
      <c r="E412" s="23"/>
      <c r="F412" s="24"/>
      <c r="G412" s="125"/>
      <c r="H412" s="20"/>
      <c r="I412" s="20"/>
      <c r="J412" s="33">
        <f>SUM(Seznam_dokladu[[#This Row],[Částka bez DPH]:[DPH]])</f>
        <v>0</v>
      </c>
      <c r="K412" s="296"/>
      <c r="L412" s="56"/>
      <c r="M41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2" s="105"/>
    </row>
    <row r="413" spans="1:14" x14ac:dyDescent="0.2">
      <c r="A413" s="31">
        <f t="shared" si="6"/>
        <v>387</v>
      </c>
      <c r="B413" s="23"/>
      <c r="C413" s="23"/>
      <c r="D413" s="30"/>
      <c r="E413" s="23"/>
      <c r="F413" s="24"/>
      <c r="G413" s="125"/>
      <c r="H413" s="20"/>
      <c r="I413" s="20"/>
      <c r="J413" s="33">
        <f>SUM(Seznam_dokladu[[#This Row],[Částka bez DPH]:[DPH]])</f>
        <v>0</v>
      </c>
      <c r="K413" s="296"/>
      <c r="L413" s="56"/>
      <c r="M41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3" s="105"/>
    </row>
    <row r="414" spans="1:14" x14ac:dyDescent="0.2">
      <c r="A414" s="31">
        <f t="shared" si="6"/>
        <v>388</v>
      </c>
      <c r="B414" s="23"/>
      <c r="C414" s="23"/>
      <c r="D414" s="30"/>
      <c r="E414" s="23"/>
      <c r="F414" s="24"/>
      <c r="G414" s="125"/>
      <c r="H414" s="20"/>
      <c r="I414" s="20"/>
      <c r="J414" s="33">
        <f>SUM(Seznam_dokladu[[#This Row],[Částka bez DPH]:[DPH]])</f>
        <v>0</v>
      </c>
      <c r="K414" s="296"/>
      <c r="L414" s="56"/>
      <c r="M41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4" s="105"/>
    </row>
    <row r="415" spans="1:14" x14ac:dyDescent="0.2">
      <c r="A415" s="31">
        <f t="shared" si="6"/>
        <v>389</v>
      </c>
      <c r="B415" s="23"/>
      <c r="C415" s="23"/>
      <c r="D415" s="30"/>
      <c r="E415" s="23"/>
      <c r="F415" s="24"/>
      <c r="G415" s="125"/>
      <c r="H415" s="20"/>
      <c r="I415" s="20"/>
      <c r="J415" s="33">
        <f>SUM(Seznam_dokladu[[#This Row],[Částka bez DPH]:[DPH]])</f>
        <v>0</v>
      </c>
      <c r="K415" s="296"/>
      <c r="L415" s="56"/>
      <c r="M41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5" s="105"/>
    </row>
    <row r="416" spans="1:14" x14ac:dyDescent="0.2">
      <c r="A416" s="31">
        <f t="shared" si="6"/>
        <v>390</v>
      </c>
      <c r="B416" s="23"/>
      <c r="C416" s="23"/>
      <c r="D416" s="30"/>
      <c r="E416" s="23"/>
      <c r="F416" s="24"/>
      <c r="G416" s="125"/>
      <c r="H416" s="20"/>
      <c r="I416" s="20"/>
      <c r="J416" s="33">
        <f>SUM(Seznam_dokladu[[#This Row],[Částka bez DPH]:[DPH]])</f>
        <v>0</v>
      </c>
      <c r="K416" s="296"/>
      <c r="L416" s="56"/>
      <c r="M41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6" s="105"/>
    </row>
    <row r="417" spans="1:14" x14ac:dyDescent="0.2">
      <c r="A417" s="31">
        <f t="shared" si="6"/>
        <v>391</v>
      </c>
      <c r="B417" s="23"/>
      <c r="C417" s="23"/>
      <c r="D417" s="30"/>
      <c r="E417" s="23"/>
      <c r="F417" s="24"/>
      <c r="G417" s="125"/>
      <c r="H417" s="20"/>
      <c r="I417" s="20"/>
      <c r="J417" s="33">
        <f>SUM(Seznam_dokladu[[#This Row],[Částka bez DPH]:[DPH]])</f>
        <v>0</v>
      </c>
      <c r="K417" s="296"/>
      <c r="L417" s="56"/>
      <c r="M41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7" s="105"/>
    </row>
    <row r="418" spans="1:14" x14ac:dyDescent="0.2">
      <c r="A418" s="31">
        <f t="shared" si="6"/>
        <v>392</v>
      </c>
      <c r="B418" s="23"/>
      <c r="C418" s="23"/>
      <c r="D418" s="30"/>
      <c r="E418" s="23"/>
      <c r="F418" s="24"/>
      <c r="G418" s="125"/>
      <c r="H418" s="20"/>
      <c r="I418" s="20"/>
      <c r="J418" s="33">
        <f>SUM(Seznam_dokladu[[#This Row],[Částka bez DPH]:[DPH]])</f>
        <v>0</v>
      </c>
      <c r="K418" s="296"/>
      <c r="L418" s="56"/>
      <c r="M41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8" s="105"/>
    </row>
    <row r="419" spans="1:14" x14ac:dyDescent="0.2">
      <c r="A419" s="31">
        <f t="shared" si="6"/>
        <v>393</v>
      </c>
      <c r="B419" s="23"/>
      <c r="C419" s="23"/>
      <c r="D419" s="30"/>
      <c r="E419" s="23"/>
      <c r="F419" s="24"/>
      <c r="G419" s="125"/>
      <c r="H419" s="20"/>
      <c r="I419" s="20"/>
      <c r="J419" s="33">
        <f>SUM(Seznam_dokladu[[#This Row],[Částka bez DPH]:[DPH]])</f>
        <v>0</v>
      </c>
      <c r="K419" s="296"/>
      <c r="L419" s="56"/>
      <c r="M41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19" s="105"/>
    </row>
    <row r="420" spans="1:14" x14ac:dyDescent="0.2">
      <c r="A420" s="31">
        <f t="shared" si="6"/>
        <v>394</v>
      </c>
      <c r="B420" s="23"/>
      <c r="C420" s="23"/>
      <c r="D420" s="30"/>
      <c r="E420" s="23"/>
      <c r="F420" s="24"/>
      <c r="G420" s="125"/>
      <c r="H420" s="20"/>
      <c r="I420" s="20"/>
      <c r="J420" s="33">
        <f>SUM(Seznam_dokladu[[#This Row],[Částka bez DPH]:[DPH]])</f>
        <v>0</v>
      </c>
      <c r="K420" s="296"/>
      <c r="L420" s="56"/>
      <c r="M42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0" s="105"/>
    </row>
    <row r="421" spans="1:14" x14ac:dyDescent="0.2">
      <c r="A421" s="31">
        <f t="shared" si="6"/>
        <v>395</v>
      </c>
      <c r="B421" s="23"/>
      <c r="C421" s="23"/>
      <c r="D421" s="30"/>
      <c r="E421" s="23"/>
      <c r="F421" s="24"/>
      <c r="G421" s="125"/>
      <c r="H421" s="20"/>
      <c r="I421" s="20"/>
      <c r="J421" s="33">
        <f>SUM(Seznam_dokladu[[#This Row],[Částka bez DPH]:[DPH]])</f>
        <v>0</v>
      </c>
      <c r="K421" s="296"/>
      <c r="L421" s="56"/>
      <c r="M42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1" s="105"/>
    </row>
    <row r="422" spans="1:14" x14ac:dyDescent="0.2">
      <c r="A422" s="31">
        <f t="shared" si="6"/>
        <v>396</v>
      </c>
      <c r="B422" s="23"/>
      <c r="C422" s="23"/>
      <c r="D422" s="30"/>
      <c r="E422" s="23"/>
      <c r="F422" s="24"/>
      <c r="G422" s="125"/>
      <c r="H422" s="20"/>
      <c r="I422" s="20"/>
      <c r="J422" s="33">
        <f>SUM(Seznam_dokladu[[#This Row],[Částka bez DPH]:[DPH]])</f>
        <v>0</v>
      </c>
      <c r="K422" s="296"/>
      <c r="L422" s="56"/>
      <c r="M42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2" s="105"/>
    </row>
    <row r="423" spans="1:14" x14ac:dyDescent="0.2">
      <c r="A423" s="31">
        <f t="shared" si="6"/>
        <v>397</v>
      </c>
      <c r="B423" s="23"/>
      <c r="C423" s="23"/>
      <c r="D423" s="30"/>
      <c r="E423" s="23"/>
      <c r="F423" s="24"/>
      <c r="G423" s="125"/>
      <c r="H423" s="20"/>
      <c r="I423" s="20"/>
      <c r="J423" s="33">
        <f>SUM(Seznam_dokladu[[#This Row],[Částka bez DPH]:[DPH]])</f>
        <v>0</v>
      </c>
      <c r="K423" s="296"/>
      <c r="L423" s="56"/>
      <c r="M42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3" s="105"/>
    </row>
    <row r="424" spans="1:14" x14ac:dyDescent="0.2">
      <c r="A424" s="31">
        <f t="shared" si="6"/>
        <v>398</v>
      </c>
      <c r="B424" s="23"/>
      <c r="C424" s="23"/>
      <c r="D424" s="30"/>
      <c r="E424" s="23"/>
      <c r="F424" s="24"/>
      <c r="G424" s="125"/>
      <c r="H424" s="20"/>
      <c r="I424" s="20"/>
      <c r="J424" s="33">
        <f>SUM(Seznam_dokladu[[#This Row],[Částka bez DPH]:[DPH]])</f>
        <v>0</v>
      </c>
      <c r="K424" s="296"/>
      <c r="L424" s="56"/>
      <c r="M42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4" s="105"/>
    </row>
    <row r="425" spans="1:14" x14ac:dyDescent="0.2">
      <c r="A425" s="31">
        <f t="shared" si="6"/>
        <v>399</v>
      </c>
      <c r="B425" s="23"/>
      <c r="C425" s="23"/>
      <c r="D425" s="30"/>
      <c r="E425" s="23"/>
      <c r="F425" s="24"/>
      <c r="G425" s="125"/>
      <c r="H425" s="20"/>
      <c r="I425" s="20"/>
      <c r="J425" s="33">
        <f>SUM(Seznam_dokladu[[#This Row],[Částka bez DPH]:[DPH]])</f>
        <v>0</v>
      </c>
      <c r="K425" s="296"/>
      <c r="L425" s="56"/>
      <c r="M42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5" s="105"/>
    </row>
    <row r="426" spans="1:14" x14ac:dyDescent="0.2">
      <c r="A426" s="31">
        <f t="shared" si="6"/>
        <v>400</v>
      </c>
      <c r="B426" s="23"/>
      <c r="C426" s="23"/>
      <c r="D426" s="30"/>
      <c r="E426" s="23"/>
      <c r="F426" s="24"/>
      <c r="G426" s="125"/>
      <c r="H426" s="20"/>
      <c r="I426" s="20"/>
      <c r="J426" s="33">
        <f>SUM(Seznam_dokladu[[#This Row],[Částka bez DPH]:[DPH]])</f>
        <v>0</v>
      </c>
      <c r="K426" s="296"/>
      <c r="L426" s="56"/>
      <c r="M42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6" s="105"/>
    </row>
    <row r="427" spans="1:14" x14ac:dyDescent="0.2">
      <c r="A427" s="31">
        <f t="shared" si="6"/>
        <v>401</v>
      </c>
      <c r="B427" s="23"/>
      <c r="C427" s="23"/>
      <c r="D427" s="30"/>
      <c r="E427" s="23"/>
      <c r="F427" s="24"/>
      <c r="G427" s="125"/>
      <c r="H427" s="20"/>
      <c r="I427" s="20"/>
      <c r="J427" s="33">
        <f>SUM(Seznam_dokladu[[#This Row],[Částka bez DPH]:[DPH]])</f>
        <v>0</v>
      </c>
      <c r="K427" s="296"/>
      <c r="L427" s="56"/>
      <c r="M42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7" s="105"/>
    </row>
    <row r="428" spans="1:14" x14ac:dyDescent="0.2">
      <c r="A428" s="31">
        <f t="shared" si="6"/>
        <v>402</v>
      </c>
      <c r="B428" s="23"/>
      <c r="C428" s="23"/>
      <c r="D428" s="30"/>
      <c r="E428" s="23"/>
      <c r="F428" s="24"/>
      <c r="G428" s="125"/>
      <c r="H428" s="20"/>
      <c r="I428" s="20"/>
      <c r="J428" s="33">
        <f>SUM(Seznam_dokladu[[#This Row],[Částka bez DPH]:[DPH]])</f>
        <v>0</v>
      </c>
      <c r="K428" s="296"/>
      <c r="L428" s="56"/>
      <c r="M42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8" s="105"/>
    </row>
    <row r="429" spans="1:14" x14ac:dyDescent="0.2">
      <c r="A429" s="31">
        <f t="shared" si="6"/>
        <v>403</v>
      </c>
      <c r="B429" s="23"/>
      <c r="C429" s="23"/>
      <c r="D429" s="30"/>
      <c r="E429" s="23"/>
      <c r="F429" s="24"/>
      <c r="G429" s="125"/>
      <c r="H429" s="20"/>
      <c r="I429" s="20"/>
      <c r="J429" s="33">
        <f>SUM(Seznam_dokladu[[#This Row],[Částka bez DPH]:[DPH]])</f>
        <v>0</v>
      </c>
      <c r="K429" s="296"/>
      <c r="L429" s="56"/>
      <c r="M42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29" s="105"/>
    </row>
    <row r="430" spans="1:14" x14ac:dyDescent="0.2">
      <c r="A430" s="31">
        <f t="shared" si="6"/>
        <v>404</v>
      </c>
      <c r="B430" s="23"/>
      <c r="C430" s="23"/>
      <c r="D430" s="30"/>
      <c r="E430" s="23"/>
      <c r="F430" s="24"/>
      <c r="G430" s="125"/>
      <c r="H430" s="20"/>
      <c r="I430" s="20"/>
      <c r="J430" s="33">
        <f>SUM(Seznam_dokladu[[#This Row],[Částka bez DPH]:[DPH]])</f>
        <v>0</v>
      </c>
      <c r="K430" s="296"/>
      <c r="L430" s="56"/>
      <c r="M43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0" s="105"/>
    </row>
    <row r="431" spans="1:14" x14ac:dyDescent="0.2">
      <c r="A431" s="31">
        <f t="shared" si="6"/>
        <v>405</v>
      </c>
      <c r="B431" s="23"/>
      <c r="C431" s="23"/>
      <c r="D431" s="30"/>
      <c r="E431" s="23"/>
      <c r="F431" s="24"/>
      <c r="G431" s="125"/>
      <c r="H431" s="20"/>
      <c r="I431" s="20"/>
      <c r="J431" s="33">
        <f>SUM(Seznam_dokladu[[#This Row],[Částka bez DPH]:[DPH]])</f>
        <v>0</v>
      </c>
      <c r="K431" s="296"/>
      <c r="L431" s="56"/>
      <c r="M43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1" s="105"/>
    </row>
    <row r="432" spans="1:14" x14ac:dyDescent="0.2">
      <c r="A432" s="31">
        <f t="shared" si="6"/>
        <v>406</v>
      </c>
      <c r="B432" s="23"/>
      <c r="C432" s="23"/>
      <c r="D432" s="30"/>
      <c r="E432" s="23"/>
      <c r="F432" s="24"/>
      <c r="G432" s="125"/>
      <c r="H432" s="20"/>
      <c r="I432" s="20"/>
      <c r="J432" s="33">
        <f>SUM(Seznam_dokladu[[#This Row],[Částka bez DPH]:[DPH]])</f>
        <v>0</v>
      </c>
      <c r="K432" s="296"/>
      <c r="L432" s="56"/>
      <c r="M43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2" s="105"/>
    </row>
    <row r="433" spans="1:14" x14ac:dyDescent="0.2">
      <c r="A433" s="31">
        <f t="shared" si="6"/>
        <v>407</v>
      </c>
      <c r="B433" s="23"/>
      <c r="C433" s="23"/>
      <c r="D433" s="30"/>
      <c r="E433" s="23"/>
      <c r="F433" s="24"/>
      <c r="G433" s="125"/>
      <c r="H433" s="20"/>
      <c r="I433" s="20"/>
      <c r="J433" s="33">
        <f>SUM(Seznam_dokladu[[#This Row],[Částka bez DPH]:[DPH]])</f>
        <v>0</v>
      </c>
      <c r="K433" s="296"/>
      <c r="L433" s="56"/>
      <c r="M43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3" s="105"/>
    </row>
    <row r="434" spans="1:14" x14ac:dyDescent="0.2">
      <c r="A434" s="31">
        <f t="shared" si="6"/>
        <v>408</v>
      </c>
      <c r="B434" s="23"/>
      <c r="C434" s="23"/>
      <c r="D434" s="30"/>
      <c r="E434" s="23"/>
      <c r="F434" s="24"/>
      <c r="G434" s="125"/>
      <c r="H434" s="20"/>
      <c r="I434" s="20"/>
      <c r="J434" s="33">
        <f>SUM(Seznam_dokladu[[#This Row],[Částka bez DPH]:[DPH]])</f>
        <v>0</v>
      </c>
      <c r="K434" s="296"/>
      <c r="L434" s="56"/>
      <c r="M43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4" s="105"/>
    </row>
    <row r="435" spans="1:14" x14ac:dyDescent="0.2">
      <c r="A435" s="31">
        <f t="shared" si="6"/>
        <v>409</v>
      </c>
      <c r="B435" s="23"/>
      <c r="C435" s="23"/>
      <c r="D435" s="30"/>
      <c r="E435" s="23"/>
      <c r="F435" s="24"/>
      <c r="G435" s="125"/>
      <c r="H435" s="20"/>
      <c r="I435" s="20"/>
      <c r="J435" s="33">
        <f>SUM(Seznam_dokladu[[#This Row],[Částka bez DPH]:[DPH]])</f>
        <v>0</v>
      </c>
      <c r="K435" s="296"/>
      <c r="L435" s="56"/>
      <c r="M43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5" s="105"/>
    </row>
    <row r="436" spans="1:14" x14ac:dyDescent="0.2">
      <c r="A436" s="31">
        <f t="shared" si="6"/>
        <v>410</v>
      </c>
      <c r="B436" s="23"/>
      <c r="C436" s="23"/>
      <c r="D436" s="30"/>
      <c r="E436" s="23"/>
      <c r="F436" s="24"/>
      <c r="G436" s="125"/>
      <c r="H436" s="20"/>
      <c r="I436" s="20"/>
      <c r="J436" s="33">
        <f>SUM(Seznam_dokladu[[#This Row],[Částka bez DPH]:[DPH]])</f>
        <v>0</v>
      </c>
      <c r="K436" s="296"/>
      <c r="L436" s="56"/>
      <c r="M43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6" s="105"/>
    </row>
    <row r="437" spans="1:14" x14ac:dyDescent="0.2">
      <c r="A437" s="31">
        <f t="shared" si="6"/>
        <v>411</v>
      </c>
      <c r="B437" s="23"/>
      <c r="C437" s="23"/>
      <c r="D437" s="30"/>
      <c r="E437" s="23"/>
      <c r="F437" s="24"/>
      <c r="G437" s="125"/>
      <c r="H437" s="20"/>
      <c r="I437" s="20"/>
      <c r="J437" s="33">
        <f>SUM(Seznam_dokladu[[#This Row],[Částka bez DPH]:[DPH]])</f>
        <v>0</v>
      </c>
      <c r="K437" s="296"/>
      <c r="L437" s="56"/>
      <c r="M43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7" s="105"/>
    </row>
    <row r="438" spans="1:14" x14ac:dyDescent="0.2">
      <c r="A438" s="31">
        <f t="shared" si="6"/>
        <v>412</v>
      </c>
      <c r="B438" s="23"/>
      <c r="C438" s="23"/>
      <c r="D438" s="30"/>
      <c r="E438" s="23"/>
      <c r="F438" s="24"/>
      <c r="G438" s="125"/>
      <c r="H438" s="20"/>
      <c r="I438" s="20"/>
      <c r="J438" s="33">
        <f>SUM(Seznam_dokladu[[#This Row],[Částka bez DPH]:[DPH]])</f>
        <v>0</v>
      </c>
      <c r="K438" s="296"/>
      <c r="L438" s="56"/>
      <c r="M43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8" s="105"/>
    </row>
    <row r="439" spans="1:14" x14ac:dyDescent="0.2">
      <c r="A439" s="31">
        <f t="shared" si="6"/>
        <v>413</v>
      </c>
      <c r="B439" s="23"/>
      <c r="C439" s="23"/>
      <c r="D439" s="30"/>
      <c r="E439" s="23"/>
      <c r="F439" s="24"/>
      <c r="G439" s="125"/>
      <c r="H439" s="20"/>
      <c r="I439" s="20"/>
      <c r="J439" s="33">
        <f>SUM(Seznam_dokladu[[#This Row],[Částka bez DPH]:[DPH]])</f>
        <v>0</v>
      </c>
      <c r="K439" s="296"/>
      <c r="L439" s="56"/>
      <c r="M43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39" s="105"/>
    </row>
    <row r="440" spans="1:14" x14ac:dyDescent="0.2">
      <c r="A440" s="31">
        <f t="shared" si="6"/>
        <v>414</v>
      </c>
      <c r="B440" s="23"/>
      <c r="C440" s="23"/>
      <c r="D440" s="30"/>
      <c r="E440" s="23"/>
      <c r="F440" s="24"/>
      <c r="G440" s="125"/>
      <c r="H440" s="20"/>
      <c r="I440" s="20"/>
      <c r="J440" s="33">
        <f>SUM(Seznam_dokladu[[#This Row],[Částka bez DPH]:[DPH]])</f>
        <v>0</v>
      </c>
      <c r="K440" s="296"/>
      <c r="L440" s="56"/>
      <c r="M44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0" s="105"/>
    </row>
    <row r="441" spans="1:14" x14ac:dyDescent="0.2">
      <c r="A441" s="31">
        <f t="shared" si="6"/>
        <v>415</v>
      </c>
      <c r="B441" s="23"/>
      <c r="C441" s="23"/>
      <c r="D441" s="30"/>
      <c r="E441" s="23"/>
      <c r="F441" s="24"/>
      <c r="G441" s="125"/>
      <c r="H441" s="20"/>
      <c r="I441" s="20"/>
      <c r="J441" s="33">
        <f>SUM(Seznam_dokladu[[#This Row],[Částka bez DPH]:[DPH]])</f>
        <v>0</v>
      </c>
      <c r="K441" s="296"/>
      <c r="L441" s="56"/>
      <c r="M44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1" s="105"/>
    </row>
    <row r="442" spans="1:14" x14ac:dyDescent="0.2">
      <c r="A442" s="31">
        <f t="shared" si="6"/>
        <v>416</v>
      </c>
      <c r="B442" s="23"/>
      <c r="C442" s="23"/>
      <c r="D442" s="30"/>
      <c r="E442" s="23"/>
      <c r="F442" s="24"/>
      <c r="G442" s="125"/>
      <c r="H442" s="20"/>
      <c r="I442" s="20"/>
      <c r="J442" s="33">
        <f>SUM(Seznam_dokladu[[#This Row],[Částka bez DPH]:[DPH]])</f>
        <v>0</v>
      </c>
      <c r="K442" s="296"/>
      <c r="L442" s="56"/>
      <c r="M44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2" s="105"/>
    </row>
    <row r="443" spans="1:14" x14ac:dyDescent="0.2">
      <c r="A443" s="31">
        <f t="shared" si="6"/>
        <v>417</v>
      </c>
      <c r="B443" s="23"/>
      <c r="C443" s="23"/>
      <c r="D443" s="30"/>
      <c r="E443" s="23"/>
      <c r="F443" s="24"/>
      <c r="G443" s="125"/>
      <c r="H443" s="20"/>
      <c r="I443" s="20"/>
      <c r="J443" s="33">
        <f>SUM(Seznam_dokladu[[#This Row],[Částka bez DPH]:[DPH]])</f>
        <v>0</v>
      </c>
      <c r="K443" s="296"/>
      <c r="L443" s="56"/>
      <c r="M44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3" s="105"/>
    </row>
    <row r="444" spans="1:14" x14ac:dyDescent="0.2">
      <c r="A444" s="31">
        <f t="shared" si="6"/>
        <v>418</v>
      </c>
      <c r="B444" s="23"/>
      <c r="C444" s="23"/>
      <c r="D444" s="30"/>
      <c r="E444" s="23"/>
      <c r="F444" s="24"/>
      <c r="G444" s="125"/>
      <c r="H444" s="20"/>
      <c r="I444" s="20"/>
      <c r="J444" s="33">
        <f>SUM(Seznam_dokladu[[#This Row],[Částka bez DPH]:[DPH]])</f>
        <v>0</v>
      </c>
      <c r="K444" s="296"/>
      <c r="L444" s="56"/>
      <c r="M44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4" s="105"/>
    </row>
    <row r="445" spans="1:14" x14ac:dyDescent="0.2">
      <c r="A445" s="31">
        <f t="shared" si="6"/>
        <v>419</v>
      </c>
      <c r="B445" s="23"/>
      <c r="C445" s="23"/>
      <c r="D445" s="30"/>
      <c r="E445" s="23"/>
      <c r="F445" s="24"/>
      <c r="G445" s="125"/>
      <c r="H445" s="20"/>
      <c r="I445" s="20"/>
      <c r="J445" s="33">
        <f>SUM(Seznam_dokladu[[#This Row],[Částka bez DPH]:[DPH]])</f>
        <v>0</v>
      </c>
      <c r="K445" s="296"/>
      <c r="L445" s="56"/>
      <c r="M44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5" s="105"/>
    </row>
    <row r="446" spans="1:14" x14ac:dyDescent="0.2">
      <c r="A446" s="31">
        <f t="shared" si="6"/>
        <v>420</v>
      </c>
      <c r="B446" s="23"/>
      <c r="C446" s="23"/>
      <c r="D446" s="30"/>
      <c r="E446" s="23"/>
      <c r="F446" s="24"/>
      <c r="G446" s="125"/>
      <c r="H446" s="20"/>
      <c r="I446" s="20"/>
      <c r="J446" s="33">
        <f>SUM(Seznam_dokladu[[#This Row],[Částka bez DPH]:[DPH]])</f>
        <v>0</v>
      </c>
      <c r="K446" s="296"/>
      <c r="L446" s="56"/>
      <c r="M44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6" s="105"/>
    </row>
    <row r="447" spans="1:14" x14ac:dyDescent="0.2">
      <c r="A447" s="31">
        <f t="shared" si="6"/>
        <v>421</v>
      </c>
      <c r="B447" s="23"/>
      <c r="C447" s="23"/>
      <c r="D447" s="30"/>
      <c r="E447" s="23"/>
      <c r="F447" s="24"/>
      <c r="G447" s="125"/>
      <c r="H447" s="20"/>
      <c r="I447" s="20"/>
      <c r="J447" s="33">
        <f>SUM(Seznam_dokladu[[#This Row],[Částka bez DPH]:[DPH]])</f>
        <v>0</v>
      </c>
      <c r="K447" s="296"/>
      <c r="L447" s="56"/>
      <c r="M44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7" s="105"/>
    </row>
    <row r="448" spans="1:14" x14ac:dyDescent="0.2">
      <c r="A448" s="31">
        <f t="shared" si="6"/>
        <v>422</v>
      </c>
      <c r="B448" s="23"/>
      <c r="C448" s="23"/>
      <c r="D448" s="30"/>
      <c r="E448" s="23"/>
      <c r="F448" s="24"/>
      <c r="G448" s="125"/>
      <c r="H448" s="20"/>
      <c r="I448" s="20"/>
      <c r="J448" s="33">
        <f>SUM(Seznam_dokladu[[#This Row],[Částka bez DPH]:[DPH]])</f>
        <v>0</v>
      </c>
      <c r="K448" s="296"/>
      <c r="L448" s="56"/>
      <c r="M44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8" s="105"/>
    </row>
    <row r="449" spans="1:14" x14ac:dyDescent="0.2">
      <c r="A449" s="31">
        <f t="shared" si="6"/>
        <v>423</v>
      </c>
      <c r="B449" s="23"/>
      <c r="C449" s="23"/>
      <c r="D449" s="30"/>
      <c r="E449" s="23"/>
      <c r="F449" s="24"/>
      <c r="G449" s="125"/>
      <c r="H449" s="20"/>
      <c r="I449" s="20"/>
      <c r="J449" s="33">
        <f>SUM(Seznam_dokladu[[#This Row],[Částka bez DPH]:[DPH]])</f>
        <v>0</v>
      </c>
      <c r="K449" s="296"/>
      <c r="L449" s="56"/>
      <c r="M44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49" s="105"/>
    </row>
    <row r="450" spans="1:14" x14ac:dyDescent="0.2">
      <c r="A450" s="31">
        <f t="shared" si="6"/>
        <v>424</v>
      </c>
      <c r="B450" s="23"/>
      <c r="C450" s="23"/>
      <c r="D450" s="30"/>
      <c r="E450" s="23"/>
      <c r="F450" s="24"/>
      <c r="G450" s="125"/>
      <c r="H450" s="20"/>
      <c r="I450" s="20"/>
      <c r="J450" s="33">
        <f>SUM(Seznam_dokladu[[#This Row],[Částka bez DPH]:[DPH]])</f>
        <v>0</v>
      </c>
      <c r="K450" s="296"/>
      <c r="L450" s="56"/>
      <c r="M45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0" s="105"/>
    </row>
    <row r="451" spans="1:14" x14ac:dyDescent="0.2">
      <c r="A451" s="31">
        <f t="shared" si="6"/>
        <v>425</v>
      </c>
      <c r="B451" s="23"/>
      <c r="C451" s="23"/>
      <c r="D451" s="30"/>
      <c r="E451" s="23"/>
      <c r="F451" s="24"/>
      <c r="G451" s="125"/>
      <c r="H451" s="20"/>
      <c r="I451" s="20"/>
      <c r="J451" s="33">
        <f>SUM(Seznam_dokladu[[#This Row],[Částka bez DPH]:[DPH]])</f>
        <v>0</v>
      </c>
      <c r="K451" s="296"/>
      <c r="L451" s="56"/>
      <c r="M45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1" s="105"/>
    </row>
    <row r="452" spans="1:14" x14ac:dyDescent="0.2">
      <c r="A452" s="31">
        <f t="shared" si="6"/>
        <v>426</v>
      </c>
      <c r="B452" s="23"/>
      <c r="C452" s="23"/>
      <c r="D452" s="30"/>
      <c r="E452" s="23"/>
      <c r="F452" s="24"/>
      <c r="G452" s="125"/>
      <c r="H452" s="20"/>
      <c r="I452" s="20"/>
      <c r="J452" s="33">
        <f>SUM(Seznam_dokladu[[#This Row],[Částka bez DPH]:[DPH]])</f>
        <v>0</v>
      </c>
      <c r="K452" s="296"/>
      <c r="L452" s="56"/>
      <c r="M45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2" s="105"/>
    </row>
    <row r="453" spans="1:14" x14ac:dyDescent="0.2">
      <c r="A453" s="31">
        <f t="shared" si="6"/>
        <v>427</v>
      </c>
      <c r="B453" s="23"/>
      <c r="C453" s="23"/>
      <c r="D453" s="30"/>
      <c r="E453" s="23"/>
      <c r="F453" s="24"/>
      <c r="G453" s="125"/>
      <c r="H453" s="20"/>
      <c r="I453" s="20"/>
      <c r="J453" s="33">
        <f>SUM(Seznam_dokladu[[#This Row],[Částka bez DPH]:[DPH]])</f>
        <v>0</v>
      </c>
      <c r="K453" s="296"/>
      <c r="L453" s="56"/>
      <c r="M45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3" s="105"/>
    </row>
    <row r="454" spans="1:14" x14ac:dyDescent="0.2">
      <c r="A454" s="31">
        <f t="shared" si="6"/>
        <v>428</v>
      </c>
      <c r="B454" s="23"/>
      <c r="C454" s="23"/>
      <c r="D454" s="30"/>
      <c r="E454" s="23"/>
      <c r="F454" s="24"/>
      <c r="G454" s="125"/>
      <c r="H454" s="20"/>
      <c r="I454" s="20"/>
      <c r="J454" s="33">
        <f>SUM(Seznam_dokladu[[#This Row],[Částka bez DPH]:[DPH]])</f>
        <v>0</v>
      </c>
      <c r="K454" s="296"/>
      <c r="L454" s="56"/>
      <c r="M45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4" s="105"/>
    </row>
    <row r="455" spans="1:14" x14ac:dyDescent="0.2">
      <c r="A455" s="31">
        <f t="shared" si="6"/>
        <v>429</v>
      </c>
      <c r="B455" s="23"/>
      <c r="C455" s="23"/>
      <c r="D455" s="30"/>
      <c r="E455" s="23"/>
      <c r="F455" s="24"/>
      <c r="G455" s="125"/>
      <c r="H455" s="20"/>
      <c r="I455" s="20"/>
      <c r="J455" s="33">
        <f>SUM(Seznam_dokladu[[#This Row],[Částka bez DPH]:[DPH]])</f>
        <v>0</v>
      </c>
      <c r="K455" s="296"/>
      <c r="L455" s="56"/>
      <c r="M45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5" s="105"/>
    </row>
    <row r="456" spans="1:14" x14ac:dyDescent="0.2">
      <c r="A456" s="31">
        <f t="shared" si="6"/>
        <v>430</v>
      </c>
      <c r="B456" s="23"/>
      <c r="C456" s="23"/>
      <c r="D456" s="30"/>
      <c r="E456" s="23"/>
      <c r="F456" s="24"/>
      <c r="G456" s="125"/>
      <c r="H456" s="20"/>
      <c r="I456" s="20"/>
      <c r="J456" s="33">
        <f>SUM(Seznam_dokladu[[#This Row],[Částka bez DPH]:[DPH]])</f>
        <v>0</v>
      </c>
      <c r="K456" s="296"/>
      <c r="L456" s="56"/>
      <c r="M45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6" s="105"/>
    </row>
    <row r="457" spans="1:14" x14ac:dyDescent="0.2">
      <c r="A457" s="31">
        <f t="shared" si="6"/>
        <v>431</v>
      </c>
      <c r="B457" s="23"/>
      <c r="C457" s="23"/>
      <c r="D457" s="30"/>
      <c r="E457" s="23"/>
      <c r="F457" s="24"/>
      <c r="G457" s="125"/>
      <c r="H457" s="20"/>
      <c r="I457" s="20"/>
      <c r="J457" s="33">
        <f>SUM(Seznam_dokladu[[#This Row],[Částka bez DPH]:[DPH]])</f>
        <v>0</v>
      </c>
      <c r="K457" s="296"/>
      <c r="L457" s="56"/>
      <c r="M45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7" s="105"/>
    </row>
    <row r="458" spans="1:14" x14ac:dyDescent="0.2">
      <c r="A458" s="31">
        <f t="shared" si="6"/>
        <v>432</v>
      </c>
      <c r="B458" s="23"/>
      <c r="C458" s="23"/>
      <c r="D458" s="30"/>
      <c r="E458" s="23"/>
      <c r="F458" s="24"/>
      <c r="G458" s="125"/>
      <c r="H458" s="20"/>
      <c r="I458" s="20"/>
      <c r="J458" s="33">
        <f>SUM(Seznam_dokladu[[#This Row],[Částka bez DPH]:[DPH]])</f>
        <v>0</v>
      </c>
      <c r="K458" s="296"/>
      <c r="L458" s="56"/>
      <c r="M45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8" s="105"/>
    </row>
    <row r="459" spans="1:14" x14ac:dyDescent="0.2">
      <c r="A459" s="31">
        <f t="shared" si="6"/>
        <v>433</v>
      </c>
      <c r="B459" s="23"/>
      <c r="C459" s="23"/>
      <c r="D459" s="30"/>
      <c r="E459" s="23"/>
      <c r="F459" s="24"/>
      <c r="G459" s="125"/>
      <c r="H459" s="20"/>
      <c r="I459" s="20"/>
      <c r="J459" s="33">
        <f>SUM(Seznam_dokladu[[#This Row],[Částka bez DPH]:[DPH]])</f>
        <v>0</v>
      </c>
      <c r="K459" s="296"/>
      <c r="L459" s="56"/>
      <c r="M45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59" s="105"/>
    </row>
    <row r="460" spans="1:14" x14ac:dyDescent="0.2">
      <c r="A460" s="31">
        <f t="shared" si="6"/>
        <v>434</v>
      </c>
      <c r="B460" s="23"/>
      <c r="C460" s="23"/>
      <c r="D460" s="30"/>
      <c r="E460" s="23"/>
      <c r="F460" s="24"/>
      <c r="G460" s="125"/>
      <c r="H460" s="20"/>
      <c r="I460" s="20"/>
      <c r="J460" s="33">
        <f>SUM(Seznam_dokladu[[#This Row],[Částka bez DPH]:[DPH]])</f>
        <v>0</v>
      </c>
      <c r="K460" s="296"/>
      <c r="L460" s="56"/>
      <c r="M46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0" s="105"/>
    </row>
    <row r="461" spans="1:14" x14ac:dyDescent="0.2">
      <c r="A461" s="31">
        <f t="shared" si="6"/>
        <v>435</v>
      </c>
      <c r="B461" s="23"/>
      <c r="C461" s="23"/>
      <c r="D461" s="30"/>
      <c r="E461" s="23"/>
      <c r="F461" s="24"/>
      <c r="G461" s="125"/>
      <c r="H461" s="20"/>
      <c r="I461" s="20"/>
      <c r="J461" s="33">
        <f>SUM(Seznam_dokladu[[#This Row],[Částka bez DPH]:[DPH]])</f>
        <v>0</v>
      </c>
      <c r="K461" s="296"/>
      <c r="L461" s="56"/>
      <c r="M46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1" s="105"/>
    </row>
    <row r="462" spans="1:14" x14ac:dyDescent="0.2">
      <c r="A462" s="31">
        <f t="shared" si="6"/>
        <v>436</v>
      </c>
      <c r="B462" s="23"/>
      <c r="C462" s="23"/>
      <c r="D462" s="30"/>
      <c r="E462" s="23"/>
      <c r="F462" s="24"/>
      <c r="G462" s="125"/>
      <c r="H462" s="20"/>
      <c r="I462" s="20"/>
      <c r="J462" s="33">
        <f>SUM(Seznam_dokladu[[#This Row],[Částka bez DPH]:[DPH]])</f>
        <v>0</v>
      </c>
      <c r="K462" s="296"/>
      <c r="L462" s="56"/>
      <c r="M46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2" s="105"/>
    </row>
    <row r="463" spans="1:14" x14ac:dyDescent="0.2">
      <c r="A463" s="31">
        <f t="shared" si="6"/>
        <v>437</v>
      </c>
      <c r="B463" s="23"/>
      <c r="C463" s="23"/>
      <c r="D463" s="30"/>
      <c r="E463" s="23"/>
      <c r="F463" s="24"/>
      <c r="G463" s="125"/>
      <c r="H463" s="20"/>
      <c r="I463" s="20"/>
      <c r="J463" s="33">
        <f>SUM(Seznam_dokladu[[#This Row],[Částka bez DPH]:[DPH]])</f>
        <v>0</v>
      </c>
      <c r="K463" s="296"/>
      <c r="L463" s="56"/>
      <c r="M46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3" s="105"/>
    </row>
    <row r="464" spans="1:14" x14ac:dyDescent="0.2">
      <c r="A464" s="31">
        <f t="shared" si="6"/>
        <v>438</v>
      </c>
      <c r="B464" s="23"/>
      <c r="C464" s="23"/>
      <c r="D464" s="30"/>
      <c r="E464" s="23"/>
      <c r="F464" s="24"/>
      <c r="G464" s="125"/>
      <c r="H464" s="20"/>
      <c r="I464" s="20"/>
      <c r="J464" s="33">
        <f>SUM(Seznam_dokladu[[#This Row],[Částka bez DPH]:[DPH]])</f>
        <v>0</v>
      </c>
      <c r="K464" s="296"/>
      <c r="L464" s="56"/>
      <c r="M46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4" s="105"/>
    </row>
    <row r="465" spans="1:14" x14ac:dyDescent="0.2">
      <c r="A465" s="31">
        <f t="shared" si="6"/>
        <v>439</v>
      </c>
      <c r="B465" s="23"/>
      <c r="C465" s="23"/>
      <c r="D465" s="30"/>
      <c r="E465" s="23"/>
      <c r="F465" s="24"/>
      <c r="G465" s="125"/>
      <c r="H465" s="20"/>
      <c r="I465" s="20"/>
      <c r="J465" s="33">
        <f>SUM(Seznam_dokladu[[#This Row],[Částka bez DPH]:[DPH]])</f>
        <v>0</v>
      </c>
      <c r="K465" s="296"/>
      <c r="L465" s="56"/>
      <c r="M46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5" s="105"/>
    </row>
    <row r="466" spans="1:14" x14ac:dyDescent="0.2">
      <c r="A466" s="31">
        <f t="shared" si="6"/>
        <v>440</v>
      </c>
      <c r="B466" s="23"/>
      <c r="C466" s="23"/>
      <c r="D466" s="30"/>
      <c r="E466" s="23"/>
      <c r="F466" s="24"/>
      <c r="G466" s="125"/>
      <c r="H466" s="20"/>
      <c r="I466" s="20"/>
      <c r="J466" s="33">
        <f>SUM(Seznam_dokladu[[#This Row],[Částka bez DPH]:[DPH]])</f>
        <v>0</v>
      </c>
      <c r="K466" s="296"/>
      <c r="L466" s="56"/>
      <c r="M46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6" s="105"/>
    </row>
    <row r="467" spans="1:14" x14ac:dyDescent="0.2">
      <c r="A467" s="31">
        <f t="shared" si="6"/>
        <v>441</v>
      </c>
      <c r="B467" s="23"/>
      <c r="C467" s="23"/>
      <c r="D467" s="30"/>
      <c r="E467" s="23"/>
      <c r="F467" s="24"/>
      <c r="G467" s="125"/>
      <c r="H467" s="20"/>
      <c r="I467" s="20"/>
      <c r="J467" s="33">
        <f>SUM(Seznam_dokladu[[#This Row],[Částka bez DPH]:[DPH]])</f>
        <v>0</v>
      </c>
      <c r="K467" s="296"/>
      <c r="L467" s="56"/>
      <c r="M46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7" s="105"/>
    </row>
    <row r="468" spans="1:14" x14ac:dyDescent="0.2">
      <c r="A468" s="31">
        <f t="shared" si="6"/>
        <v>442</v>
      </c>
      <c r="B468" s="23"/>
      <c r="C468" s="23"/>
      <c r="D468" s="30"/>
      <c r="E468" s="23"/>
      <c r="F468" s="24"/>
      <c r="G468" s="125"/>
      <c r="H468" s="20"/>
      <c r="I468" s="20"/>
      <c r="J468" s="33">
        <f>SUM(Seznam_dokladu[[#This Row],[Částka bez DPH]:[DPH]])</f>
        <v>0</v>
      </c>
      <c r="K468" s="296"/>
      <c r="L468" s="56"/>
      <c r="M46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8" s="105"/>
    </row>
    <row r="469" spans="1:14" x14ac:dyDescent="0.2">
      <c r="A469" s="31">
        <f t="shared" si="6"/>
        <v>443</v>
      </c>
      <c r="B469" s="23"/>
      <c r="C469" s="23"/>
      <c r="D469" s="30"/>
      <c r="E469" s="23"/>
      <c r="F469" s="24"/>
      <c r="G469" s="125"/>
      <c r="H469" s="20"/>
      <c r="I469" s="20"/>
      <c r="J469" s="33">
        <f>SUM(Seznam_dokladu[[#This Row],[Částka bez DPH]:[DPH]])</f>
        <v>0</v>
      </c>
      <c r="K469" s="296"/>
      <c r="L469" s="56"/>
      <c r="M46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69" s="105"/>
    </row>
    <row r="470" spans="1:14" x14ac:dyDescent="0.2">
      <c r="A470" s="31">
        <f t="shared" si="6"/>
        <v>444</v>
      </c>
      <c r="B470" s="23"/>
      <c r="C470" s="23"/>
      <c r="D470" s="30"/>
      <c r="E470" s="23"/>
      <c r="F470" s="24"/>
      <c r="G470" s="125"/>
      <c r="H470" s="20"/>
      <c r="I470" s="20"/>
      <c r="J470" s="33">
        <f>SUM(Seznam_dokladu[[#This Row],[Částka bez DPH]:[DPH]])</f>
        <v>0</v>
      </c>
      <c r="K470" s="296"/>
      <c r="L470" s="56"/>
      <c r="M47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0" s="105"/>
    </row>
    <row r="471" spans="1:14" x14ac:dyDescent="0.2">
      <c r="A471" s="31">
        <f t="shared" si="6"/>
        <v>445</v>
      </c>
      <c r="B471" s="23"/>
      <c r="C471" s="23"/>
      <c r="D471" s="30"/>
      <c r="E471" s="23"/>
      <c r="F471" s="24"/>
      <c r="G471" s="125"/>
      <c r="H471" s="20"/>
      <c r="I471" s="20"/>
      <c r="J471" s="33">
        <f>SUM(Seznam_dokladu[[#This Row],[Částka bez DPH]:[DPH]])</f>
        <v>0</v>
      </c>
      <c r="K471" s="296"/>
      <c r="L471" s="56"/>
      <c r="M47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1" s="105"/>
    </row>
    <row r="472" spans="1:14" x14ac:dyDescent="0.2">
      <c r="A472" s="31">
        <f t="shared" si="6"/>
        <v>446</v>
      </c>
      <c r="B472" s="23"/>
      <c r="C472" s="23"/>
      <c r="D472" s="30"/>
      <c r="E472" s="23"/>
      <c r="F472" s="24"/>
      <c r="G472" s="125"/>
      <c r="H472" s="20"/>
      <c r="I472" s="20"/>
      <c r="J472" s="33">
        <f>SUM(Seznam_dokladu[[#This Row],[Částka bez DPH]:[DPH]])</f>
        <v>0</v>
      </c>
      <c r="K472" s="296"/>
      <c r="L472" s="56"/>
      <c r="M47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2" s="105"/>
    </row>
    <row r="473" spans="1:14" x14ac:dyDescent="0.2">
      <c r="A473" s="31">
        <f t="shared" si="6"/>
        <v>447</v>
      </c>
      <c r="B473" s="23"/>
      <c r="C473" s="23"/>
      <c r="D473" s="30"/>
      <c r="E473" s="23"/>
      <c r="F473" s="24"/>
      <c r="G473" s="125"/>
      <c r="H473" s="20"/>
      <c r="I473" s="20"/>
      <c r="J473" s="33">
        <f>SUM(Seznam_dokladu[[#This Row],[Částka bez DPH]:[DPH]])</f>
        <v>0</v>
      </c>
      <c r="K473" s="296"/>
      <c r="L473" s="56"/>
      <c r="M47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3" s="105"/>
    </row>
    <row r="474" spans="1:14" x14ac:dyDescent="0.2">
      <c r="A474" s="31">
        <f t="shared" si="6"/>
        <v>448</v>
      </c>
      <c r="B474" s="23"/>
      <c r="C474" s="23"/>
      <c r="D474" s="30"/>
      <c r="E474" s="23"/>
      <c r="F474" s="24"/>
      <c r="G474" s="125"/>
      <c r="H474" s="20"/>
      <c r="I474" s="20"/>
      <c r="J474" s="33">
        <f>SUM(Seznam_dokladu[[#This Row],[Částka bez DPH]:[DPH]])</f>
        <v>0</v>
      </c>
      <c r="K474" s="296"/>
      <c r="L474" s="56"/>
      <c r="M47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4" s="105"/>
    </row>
    <row r="475" spans="1:14" x14ac:dyDescent="0.2">
      <c r="A475" s="31">
        <f t="shared" ref="A475:A526" si="7">ROW()-26</f>
        <v>449</v>
      </c>
      <c r="B475" s="23"/>
      <c r="C475" s="23"/>
      <c r="D475" s="30"/>
      <c r="E475" s="23"/>
      <c r="F475" s="24"/>
      <c r="G475" s="125"/>
      <c r="H475" s="20"/>
      <c r="I475" s="20"/>
      <c r="J475" s="33">
        <f>SUM(Seznam_dokladu[[#This Row],[Částka bez DPH]:[DPH]])</f>
        <v>0</v>
      </c>
      <c r="K475" s="296"/>
      <c r="L475" s="56"/>
      <c r="M47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5" s="105"/>
    </row>
    <row r="476" spans="1:14" x14ac:dyDescent="0.2">
      <c r="A476" s="31">
        <f t="shared" si="7"/>
        <v>450</v>
      </c>
      <c r="B476" s="23"/>
      <c r="C476" s="23"/>
      <c r="D476" s="30"/>
      <c r="E476" s="23"/>
      <c r="F476" s="24"/>
      <c r="G476" s="125"/>
      <c r="H476" s="20"/>
      <c r="I476" s="20"/>
      <c r="J476" s="33">
        <f>SUM(Seznam_dokladu[[#This Row],[Částka bez DPH]:[DPH]])</f>
        <v>0</v>
      </c>
      <c r="K476" s="296"/>
      <c r="L476" s="56"/>
      <c r="M47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6" s="105"/>
    </row>
    <row r="477" spans="1:14" x14ac:dyDescent="0.2">
      <c r="A477" s="31">
        <f t="shared" si="7"/>
        <v>451</v>
      </c>
      <c r="B477" s="23"/>
      <c r="C477" s="23"/>
      <c r="D477" s="30"/>
      <c r="E477" s="23"/>
      <c r="F477" s="24"/>
      <c r="G477" s="125"/>
      <c r="H477" s="20"/>
      <c r="I477" s="20"/>
      <c r="J477" s="33">
        <f>SUM(Seznam_dokladu[[#This Row],[Částka bez DPH]:[DPH]])</f>
        <v>0</v>
      </c>
      <c r="K477" s="296"/>
      <c r="L477" s="56"/>
      <c r="M47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7" s="105"/>
    </row>
    <row r="478" spans="1:14" x14ac:dyDescent="0.2">
      <c r="A478" s="31">
        <f t="shared" si="7"/>
        <v>452</v>
      </c>
      <c r="B478" s="23"/>
      <c r="C478" s="23"/>
      <c r="D478" s="30"/>
      <c r="E478" s="23"/>
      <c r="F478" s="24"/>
      <c r="G478" s="125"/>
      <c r="H478" s="20"/>
      <c r="I478" s="20"/>
      <c r="J478" s="33">
        <f>SUM(Seznam_dokladu[[#This Row],[Částka bez DPH]:[DPH]])</f>
        <v>0</v>
      </c>
      <c r="K478" s="296"/>
      <c r="L478" s="56"/>
      <c r="M47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8" s="105"/>
    </row>
    <row r="479" spans="1:14" x14ac:dyDescent="0.2">
      <c r="A479" s="31">
        <f t="shared" si="7"/>
        <v>453</v>
      </c>
      <c r="B479" s="23"/>
      <c r="C479" s="23"/>
      <c r="D479" s="30"/>
      <c r="E479" s="23"/>
      <c r="F479" s="24"/>
      <c r="G479" s="125"/>
      <c r="H479" s="20"/>
      <c r="I479" s="20"/>
      <c r="J479" s="33">
        <f>SUM(Seznam_dokladu[[#This Row],[Částka bez DPH]:[DPH]])</f>
        <v>0</v>
      </c>
      <c r="K479" s="296"/>
      <c r="L479" s="56"/>
      <c r="M47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79" s="105"/>
    </row>
    <row r="480" spans="1:14" x14ac:dyDescent="0.2">
      <c r="A480" s="31">
        <f t="shared" si="7"/>
        <v>454</v>
      </c>
      <c r="B480" s="23"/>
      <c r="C480" s="23"/>
      <c r="D480" s="30"/>
      <c r="E480" s="23"/>
      <c r="F480" s="24"/>
      <c r="G480" s="125"/>
      <c r="H480" s="20"/>
      <c r="I480" s="20"/>
      <c r="J480" s="33">
        <f>SUM(Seznam_dokladu[[#This Row],[Částka bez DPH]:[DPH]])</f>
        <v>0</v>
      </c>
      <c r="K480" s="296"/>
      <c r="L480" s="56"/>
      <c r="M48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0" s="105"/>
    </row>
    <row r="481" spans="1:14" x14ac:dyDescent="0.2">
      <c r="A481" s="31">
        <f t="shared" si="7"/>
        <v>455</v>
      </c>
      <c r="B481" s="23"/>
      <c r="C481" s="23"/>
      <c r="D481" s="30"/>
      <c r="E481" s="23"/>
      <c r="F481" s="24"/>
      <c r="G481" s="125"/>
      <c r="H481" s="20"/>
      <c r="I481" s="20"/>
      <c r="J481" s="33">
        <f>SUM(Seznam_dokladu[[#This Row],[Částka bez DPH]:[DPH]])</f>
        <v>0</v>
      </c>
      <c r="K481" s="296"/>
      <c r="L481" s="56"/>
      <c r="M48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1" s="105"/>
    </row>
    <row r="482" spans="1:14" x14ac:dyDescent="0.2">
      <c r="A482" s="31">
        <f t="shared" si="7"/>
        <v>456</v>
      </c>
      <c r="B482" s="23"/>
      <c r="C482" s="23"/>
      <c r="D482" s="30"/>
      <c r="E482" s="23"/>
      <c r="F482" s="24"/>
      <c r="G482" s="125"/>
      <c r="H482" s="20"/>
      <c r="I482" s="20"/>
      <c r="J482" s="33">
        <f>SUM(Seznam_dokladu[[#This Row],[Částka bez DPH]:[DPH]])</f>
        <v>0</v>
      </c>
      <c r="K482" s="296"/>
      <c r="L482" s="56"/>
      <c r="M48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2" s="105"/>
    </row>
    <row r="483" spans="1:14" x14ac:dyDescent="0.2">
      <c r="A483" s="31">
        <f t="shared" si="7"/>
        <v>457</v>
      </c>
      <c r="B483" s="23"/>
      <c r="C483" s="23"/>
      <c r="D483" s="30"/>
      <c r="E483" s="23"/>
      <c r="F483" s="24"/>
      <c r="G483" s="125"/>
      <c r="H483" s="20"/>
      <c r="I483" s="20"/>
      <c r="J483" s="33">
        <f>SUM(Seznam_dokladu[[#This Row],[Částka bez DPH]:[DPH]])</f>
        <v>0</v>
      </c>
      <c r="K483" s="296"/>
      <c r="L483" s="56"/>
      <c r="M48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3" s="105"/>
    </row>
    <row r="484" spans="1:14" x14ac:dyDescent="0.2">
      <c r="A484" s="31">
        <f t="shared" si="7"/>
        <v>458</v>
      </c>
      <c r="B484" s="23"/>
      <c r="C484" s="23"/>
      <c r="D484" s="30"/>
      <c r="E484" s="23"/>
      <c r="F484" s="24"/>
      <c r="G484" s="125"/>
      <c r="H484" s="20"/>
      <c r="I484" s="20"/>
      <c r="J484" s="33">
        <f>SUM(Seznam_dokladu[[#This Row],[Částka bez DPH]:[DPH]])</f>
        <v>0</v>
      </c>
      <c r="K484" s="296"/>
      <c r="L484" s="56"/>
      <c r="M48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4" s="105"/>
    </row>
    <row r="485" spans="1:14" x14ac:dyDescent="0.2">
      <c r="A485" s="31">
        <f t="shared" si="7"/>
        <v>459</v>
      </c>
      <c r="B485" s="23"/>
      <c r="C485" s="23"/>
      <c r="D485" s="30"/>
      <c r="E485" s="23"/>
      <c r="F485" s="24"/>
      <c r="G485" s="125"/>
      <c r="H485" s="20"/>
      <c r="I485" s="20"/>
      <c r="J485" s="33">
        <f>SUM(Seznam_dokladu[[#This Row],[Částka bez DPH]:[DPH]])</f>
        <v>0</v>
      </c>
      <c r="K485" s="296"/>
      <c r="L485" s="56"/>
      <c r="M48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5" s="105"/>
    </row>
    <row r="486" spans="1:14" x14ac:dyDescent="0.2">
      <c r="A486" s="31">
        <f t="shared" si="7"/>
        <v>460</v>
      </c>
      <c r="B486" s="23"/>
      <c r="C486" s="23"/>
      <c r="D486" s="30"/>
      <c r="E486" s="23"/>
      <c r="F486" s="24"/>
      <c r="G486" s="125"/>
      <c r="H486" s="20"/>
      <c r="I486" s="20"/>
      <c r="J486" s="33">
        <f>SUM(Seznam_dokladu[[#This Row],[Částka bez DPH]:[DPH]])</f>
        <v>0</v>
      </c>
      <c r="K486" s="296"/>
      <c r="L486" s="56"/>
      <c r="M48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6" s="105"/>
    </row>
    <row r="487" spans="1:14" x14ac:dyDescent="0.2">
      <c r="A487" s="31">
        <f t="shared" si="7"/>
        <v>461</v>
      </c>
      <c r="B487" s="23"/>
      <c r="C487" s="23"/>
      <c r="D487" s="30"/>
      <c r="E487" s="23"/>
      <c r="F487" s="24"/>
      <c r="G487" s="125"/>
      <c r="H487" s="20"/>
      <c r="I487" s="20"/>
      <c r="J487" s="33">
        <f>SUM(Seznam_dokladu[[#This Row],[Částka bez DPH]:[DPH]])</f>
        <v>0</v>
      </c>
      <c r="K487" s="296"/>
      <c r="L487" s="56"/>
      <c r="M48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7" s="105"/>
    </row>
    <row r="488" spans="1:14" x14ac:dyDescent="0.2">
      <c r="A488" s="31">
        <f t="shared" si="7"/>
        <v>462</v>
      </c>
      <c r="B488" s="23"/>
      <c r="C488" s="23"/>
      <c r="D488" s="30"/>
      <c r="E488" s="23"/>
      <c r="F488" s="24"/>
      <c r="G488" s="125"/>
      <c r="H488" s="20"/>
      <c r="I488" s="20"/>
      <c r="J488" s="33">
        <f>SUM(Seznam_dokladu[[#This Row],[Částka bez DPH]:[DPH]])</f>
        <v>0</v>
      </c>
      <c r="K488" s="296"/>
      <c r="L488" s="56"/>
      <c r="M48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8" s="105"/>
    </row>
    <row r="489" spans="1:14" x14ac:dyDescent="0.2">
      <c r="A489" s="31">
        <f t="shared" si="7"/>
        <v>463</v>
      </c>
      <c r="B489" s="23"/>
      <c r="C489" s="23"/>
      <c r="D489" s="30"/>
      <c r="E489" s="23"/>
      <c r="F489" s="24"/>
      <c r="G489" s="125"/>
      <c r="H489" s="20"/>
      <c r="I489" s="20"/>
      <c r="J489" s="33">
        <f>SUM(Seznam_dokladu[[#This Row],[Částka bez DPH]:[DPH]])</f>
        <v>0</v>
      </c>
      <c r="K489" s="296"/>
      <c r="L489" s="56"/>
      <c r="M48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89" s="105"/>
    </row>
    <row r="490" spans="1:14" x14ac:dyDescent="0.2">
      <c r="A490" s="31">
        <f t="shared" si="7"/>
        <v>464</v>
      </c>
      <c r="B490" s="23"/>
      <c r="C490" s="23"/>
      <c r="D490" s="30"/>
      <c r="E490" s="23"/>
      <c r="F490" s="24"/>
      <c r="G490" s="125"/>
      <c r="H490" s="20"/>
      <c r="I490" s="20"/>
      <c r="J490" s="33">
        <f>SUM(Seznam_dokladu[[#This Row],[Částka bez DPH]:[DPH]])</f>
        <v>0</v>
      </c>
      <c r="K490" s="296"/>
      <c r="L490" s="56"/>
      <c r="M49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0" s="105"/>
    </row>
    <row r="491" spans="1:14" x14ac:dyDescent="0.2">
      <c r="A491" s="31">
        <f t="shared" si="7"/>
        <v>465</v>
      </c>
      <c r="B491" s="23"/>
      <c r="C491" s="23"/>
      <c r="D491" s="30"/>
      <c r="E491" s="23"/>
      <c r="F491" s="24"/>
      <c r="G491" s="125"/>
      <c r="H491" s="20"/>
      <c r="I491" s="20"/>
      <c r="J491" s="33">
        <f>SUM(Seznam_dokladu[[#This Row],[Částka bez DPH]:[DPH]])</f>
        <v>0</v>
      </c>
      <c r="K491" s="296"/>
      <c r="L491" s="56"/>
      <c r="M49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1" s="105"/>
    </row>
    <row r="492" spans="1:14" x14ac:dyDescent="0.2">
      <c r="A492" s="31">
        <f t="shared" si="7"/>
        <v>466</v>
      </c>
      <c r="B492" s="23"/>
      <c r="C492" s="23"/>
      <c r="D492" s="30"/>
      <c r="E492" s="23"/>
      <c r="F492" s="24"/>
      <c r="G492" s="125"/>
      <c r="H492" s="20"/>
      <c r="I492" s="20"/>
      <c r="J492" s="33">
        <f>SUM(Seznam_dokladu[[#This Row],[Částka bez DPH]:[DPH]])</f>
        <v>0</v>
      </c>
      <c r="K492" s="296"/>
      <c r="L492" s="56"/>
      <c r="M49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2" s="105"/>
    </row>
    <row r="493" spans="1:14" x14ac:dyDescent="0.2">
      <c r="A493" s="31">
        <f t="shared" si="7"/>
        <v>467</v>
      </c>
      <c r="B493" s="23"/>
      <c r="C493" s="23"/>
      <c r="D493" s="30"/>
      <c r="E493" s="23"/>
      <c r="F493" s="24"/>
      <c r="G493" s="125"/>
      <c r="H493" s="20"/>
      <c r="I493" s="20"/>
      <c r="J493" s="33">
        <f>SUM(Seznam_dokladu[[#This Row],[Částka bez DPH]:[DPH]])</f>
        <v>0</v>
      </c>
      <c r="K493" s="296"/>
      <c r="L493" s="56"/>
      <c r="M49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3" s="105"/>
    </row>
    <row r="494" spans="1:14" x14ac:dyDescent="0.2">
      <c r="A494" s="31">
        <f t="shared" si="7"/>
        <v>468</v>
      </c>
      <c r="B494" s="23"/>
      <c r="C494" s="23"/>
      <c r="D494" s="30"/>
      <c r="E494" s="23"/>
      <c r="F494" s="24"/>
      <c r="G494" s="125"/>
      <c r="H494" s="20"/>
      <c r="I494" s="20"/>
      <c r="J494" s="33">
        <f>SUM(Seznam_dokladu[[#This Row],[Částka bez DPH]:[DPH]])</f>
        <v>0</v>
      </c>
      <c r="K494" s="296"/>
      <c r="L494" s="56"/>
      <c r="M49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4" s="105"/>
    </row>
    <row r="495" spans="1:14" x14ac:dyDescent="0.2">
      <c r="A495" s="31">
        <f t="shared" si="7"/>
        <v>469</v>
      </c>
      <c r="B495" s="23"/>
      <c r="C495" s="23"/>
      <c r="D495" s="30"/>
      <c r="E495" s="23"/>
      <c r="F495" s="24"/>
      <c r="G495" s="125"/>
      <c r="H495" s="20"/>
      <c r="I495" s="20"/>
      <c r="J495" s="33">
        <f>SUM(Seznam_dokladu[[#This Row],[Částka bez DPH]:[DPH]])</f>
        <v>0</v>
      </c>
      <c r="K495" s="296"/>
      <c r="L495" s="56"/>
      <c r="M49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5" s="105"/>
    </row>
    <row r="496" spans="1:14" x14ac:dyDescent="0.2">
      <c r="A496" s="31">
        <f t="shared" si="7"/>
        <v>470</v>
      </c>
      <c r="B496" s="23"/>
      <c r="C496" s="23"/>
      <c r="D496" s="30"/>
      <c r="E496" s="23"/>
      <c r="F496" s="24"/>
      <c r="G496" s="125"/>
      <c r="H496" s="20"/>
      <c r="I496" s="20"/>
      <c r="J496" s="33">
        <f>SUM(Seznam_dokladu[[#This Row],[Částka bez DPH]:[DPH]])</f>
        <v>0</v>
      </c>
      <c r="K496" s="296"/>
      <c r="L496" s="56"/>
      <c r="M49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6" s="105"/>
    </row>
    <row r="497" spans="1:14" x14ac:dyDescent="0.2">
      <c r="A497" s="31">
        <f t="shared" si="7"/>
        <v>471</v>
      </c>
      <c r="B497" s="23"/>
      <c r="C497" s="23"/>
      <c r="D497" s="30"/>
      <c r="E497" s="23"/>
      <c r="F497" s="24"/>
      <c r="G497" s="125"/>
      <c r="H497" s="20"/>
      <c r="I497" s="20"/>
      <c r="J497" s="33">
        <f>SUM(Seznam_dokladu[[#This Row],[Částka bez DPH]:[DPH]])</f>
        <v>0</v>
      </c>
      <c r="K497" s="296"/>
      <c r="L497" s="56"/>
      <c r="M49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7" s="105"/>
    </row>
    <row r="498" spans="1:14" x14ac:dyDescent="0.2">
      <c r="A498" s="31">
        <f t="shared" si="7"/>
        <v>472</v>
      </c>
      <c r="B498" s="23"/>
      <c r="C498" s="23"/>
      <c r="D498" s="30"/>
      <c r="E498" s="23"/>
      <c r="F498" s="24"/>
      <c r="G498" s="125"/>
      <c r="H498" s="20"/>
      <c r="I498" s="20"/>
      <c r="J498" s="33">
        <f>SUM(Seznam_dokladu[[#This Row],[Částka bez DPH]:[DPH]])</f>
        <v>0</v>
      </c>
      <c r="K498" s="296"/>
      <c r="L498" s="56"/>
      <c r="M49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8" s="105"/>
    </row>
    <row r="499" spans="1:14" x14ac:dyDescent="0.2">
      <c r="A499" s="31">
        <f t="shared" si="7"/>
        <v>473</v>
      </c>
      <c r="B499" s="23"/>
      <c r="C499" s="23"/>
      <c r="D499" s="30"/>
      <c r="E499" s="23"/>
      <c r="F499" s="24"/>
      <c r="G499" s="125"/>
      <c r="H499" s="20"/>
      <c r="I499" s="20"/>
      <c r="J499" s="33">
        <f>SUM(Seznam_dokladu[[#This Row],[Částka bez DPH]:[DPH]])</f>
        <v>0</v>
      </c>
      <c r="K499" s="296"/>
      <c r="L499" s="56"/>
      <c r="M49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499" s="105"/>
    </row>
    <row r="500" spans="1:14" x14ac:dyDescent="0.2">
      <c r="A500" s="31">
        <f t="shared" si="7"/>
        <v>474</v>
      </c>
      <c r="B500" s="23"/>
      <c r="C500" s="23"/>
      <c r="D500" s="30"/>
      <c r="E500" s="23"/>
      <c r="F500" s="24"/>
      <c r="G500" s="125"/>
      <c r="H500" s="20"/>
      <c r="I500" s="20"/>
      <c r="J500" s="33">
        <f>SUM(Seznam_dokladu[[#This Row],[Částka bez DPH]:[DPH]])</f>
        <v>0</v>
      </c>
      <c r="K500" s="296"/>
      <c r="L500" s="56"/>
      <c r="M50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0" s="105"/>
    </row>
    <row r="501" spans="1:14" x14ac:dyDescent="0.2">
      <c r="A501" s="31">
        <f t="shared" si="7"/>
        <v>475</v>
      </c>
      <c r="B501" s="23"/>
      <c r="C501" s="23"/>
      <c r="D501" s="30"/>
      <c r="E501" s="23"/>
      <c r="F501" s="24"/>
      <c r="G501" s="125"/>
      <c r="H501" s="20"/>
      <c r="I501" s="20"/>
      <c r="J501" s="33">
        <f>SUM(Seznam_dokladu[[#This Row],[Částka bez DPH]:[DPH]])</f>
        <v>0</v>
      </c>
      <c r="K501" s="296"/>
      <c r="L501" s="56"/>
      <c r="M50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1" s="105"/>
    </row>
    <row r="502" spans="1:14" x14ac:dyDescent="0.2">
      <c r="A502" s="31">
        <f t="shared" si="7"/>
        <v>476</v>
      </c>
      <c r="B502" s="23"/>
      <c r="C502" s="23"/>
      <c r="D502" s="30"/>
      <c r="E502" s="23"/>
      <c r="F502" s="24"/>
      <c r="G502" s="125"/>
      <c r="H502" s="20"/>
      <c r="I502" s="20"/>
      <c r="J502" s="33">
        <f>SUM(Seznam_dokladu[[#This Row],[Částka bez DPH]:[DPH]])</f>
        <v>0</v>
      </c>
      <c r="K502" s="296"/>
      <c r="L502" s="56"/>
      <c r="M50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2" s="105"/>
    </row>
    <row r="503" spans="1:14" x14ac:dyDescent="0.2">
      <c r="A503" s="31">
        <f t="shared" si="7"/>
        <v>477</v>
      </c>
      <c r="B503" s="23"/>
      <c r="C503" s="23"/>
      <c r="D503" s="30"/>
      <c r="E503" s="23"/>
      <c r="F503" s="24"/>
      <c r="G503" s="125"/>
      <c r="H503" s="20"/>
      <c r="I503" s="20"/>
      <c r="J503" s="33">
        <f>SUM(Seznam_dokladu[[#This Row],[Částka bez DPH]:[DPH]])</f>
        <v>0</v>
      </c>
      <c r="K503" s="296"/>
      <c r="L503" s="56"/>
      <c r="M50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3" s="105"/>
    </row>
    <row r="504" spans="1:14" x14ac:dyDescent="0.2">
      <c r="A504" s="31">
        <f t="shared" si="7"/>
        <v>478</v>
      </c>
      <c r="B504" s="23"/>
      <c r="C504" s="23"/>
      <c r="D504" s="30"/>
      <c r="E504" s="23"/>
      <c r="F504" s="24"/>
      <c r="G504" s="125"/>
      <c r="H504" s="20"/>
      <c r="I504" s="20"/>
      <c r="J504" s="33">
        <f>SUM(Seznam_dokladu[[#This Row],[Částka bez DPH]:[DPH]])</f>
        <v>0</v>
      </c>
      <c r="K504" s="296"/>
      <c r="L504" s="56"/>
      <c r="M50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4" s="105"/>
    </row>
    <row r="505" spans="1:14" x14ac:dyDescent="0.2">
      <c r="A505" s="31">
        <f t="shared" si="7"/>
        <v>479</v>
      </c>
      <c r="B505" s="23"/>
      <c r="C505" s="23"/>
      <c r="D505" s="30"/>
      <c r="E505" s="23"/>
      <c r="F505" s="24"/>
      <c r="G505" s="125"/>
      <c r="H505" s="20"/>
      <c r="I505" s="20"/>
      <c r="J505" s="33">
        <f>SUM(Seznam_dokladu[[#This Row],[Částka bez DPH]:[DPH]])</f>
        <v>0</v>
      </c>
      <c r="K505" s="296"/>
      <c r="L505" s="56"/>
      <c r="M50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5" s="105"/>
    </row>
    <row r="506" spans="1:14" x14ac:dyDescent="0.2">
      <c r="A506" s="31">
        <f t="shared" si="7"/>
        <v>480</v>
      </c>
      <c r="B506" s="23"/>
      <c r="C506" s="23"/>
      <c r="D506" s="30"/>
      <c r="E506" s="23"/>
      <c r="F506" s="24"/>
      <c r="G506" s="125"/>
      <c r="H506" s="20"/>
      <c r="I506" s="20"/>
      <c r="J506" s="33">
        <f>SUM(Seznam_dokladu[[#This Row],[Částka bez DPH]:[DPH]])</f>
        <v>0</v>
      </c>
      <c r="K506" s="296"/>
      <c r="L506" s="56"/>
      <c r="M50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6" s="105"/>
    </row>
    <row r="507" spans="1:14" x14ac:dyDescent="0.2">
      <c r="A507" s="31">
        <f t="shared" si="7"/>
        <v>481</v>
      </c>
      <c r="B507" s="23"/>
      <c r="C507" s="23"/>
      <c r="D507" s="30"/>
      <c r="E507" s="23"/>
      <c r="F507" s="24"/>
      <c r="G507" s="125"/>
      <c r="H507" s="20"/>
      <c r="I507" s="20"/>
      <c r="J507" s="33">
        <f>SUM(Seznam_dokladu[[#This Row],[Částka bez DPH]:[DPH]])</f>
        <v>0</v>
      </c>
      <c r="K507" s="296"/>
      <c r="L507" s="56"/>
      <c r="M50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7" s="105"/>
    </row>
    <row r="508" spans="1:14" x14ac:dyDescent="0.2">
      <c r="A508" s="31">
        <f t="shared" si="7"/>
        <v>482</v>
      </c>
      <c r="B508" s="23"/>
      <c r="C508" s="23"/>
      <c r="D508" s="30"/>
      <c r="E508" s="23"/>
      <c r="F508" s="24"/>
      <c r="G508" s="125"/>
      <c r="H508" s="20"/>
      <c r="I508" s="20"/>
      <c r="J508" s="33">
        <f>SUM(Seznam_dokladu[[#This Row],[Částka bez DPH]:[DPH]])</f>
        <v>0</v>
      </c>
      <c r="K508" s="296"/>
      <c r="L508" s="56"/>
      <c r="M50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8" s="105"/>
    </row>
    <row r="509" spans="1:14" x14ac:dyDescent="0.2">
      <c r="A509" s="31">
        <f t="shared" si="7"/>
        <v>483</v>
      </c>
      <c r="B509" s="23"/>
      <c r="C509" s="23"/>
      <c r="D509" s="30"/>
      <c r="E509" s="23"/>
      <c r="F509" s="24"/>
      <c r="G509" s="125"/>
      <c r="H509" s="20"/>
      <c r="I509" s="20"/>
      <c r="J509" s="33">
        <f>SUM(Seznam_dokladu[[#This Row],[Částka bez DPH]:[DPH]])</f>
        <v>0</v>
      </c>
      <c r="K509" s="296"/>
      <c r="L509" s="56"/>
      <c r="M50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09" s="105"/>
    </row>
    <row r="510" spans="1:14" x14ac:dyDescent="0.2">
      <c r="A510" s="31">
        <f t="shared" si="7"/>
        <v>484</v>
      </c>
      <c r="B510" s="23"/>
      <c r="C510" s="23"/>
      <c r="D510" s="30"/>
      <c r="E510" s="23"/>
      <c r="F510" s="24"/>
      <c r="G510" s="125"/>
      <c r="H510" s="20"/>
      <c r="I510" s="20"/>
      <c r="J510" s="33">
        <f>SUM(Seznam_dokladu[[#This Row],[Částka bez DPH]:[DPH]])</f>
        <v>0</v>
      </c>
      <c r="K510" s="296"/>
      <c r="L510" s="56"/>
      <c r="M51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0" s="105"/>
    </row>
    <row r="511" spans="1:14" x14ac:dyDescent="0.2">
      <c r="A511" s="31">
        <f t="shared" si="7"/>
        <v>485</v>
      </c>
      <c r="B511" s="23"/>
      <c r="C511" s="23"/>
      <c r="D511" s="30"/>
      <c r="E511" s="23"/>
      <c r="F511" s="24"/>
      <c r="G511" s="125"/>
      <c r="H511" s="20"/>
      <c r="I511" s="20"/>
      <c r="J511" s="33">
        <f>SUM(Seznam_dokladu[[#This Row],[Částka bez DPH]:[DPH]])</f>
        <v>0</v>
      </c>
      <c r="K511" s="296"/>
      <c r="L511" s="56"/>
      <c r="M51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1" s="105"/>
    </row>
    <row r="512" spans="1:14" x14ac:dyDescent="0.2">
      <c r="A512" s="31">
        <f t="shared" si="7"/>
        <v>486</v>
      </c>
      <c r="B512" s="23"/>
      <c r="C512" s="23"/>
      <c r="D512" s="30"/>
      <c r="E512" s="23"/>
      <c r="F512" s="24"/>
      <c r="G512" s="125"/>
      <c r="H512" s="20"/>
      <c r="I512" s="20"/>
      <c r="J512" s="33">
        <f>SUM(Seznam_dokladu[[#This Row],[Částka bez DPH]:[DPH]])</f>
        <v>0</v>
      </c>
      <c r="K512" s="296"/>
      <c r="L512" s="56"/>
      <c r="M51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2" s="105"/>
    </row>
    <row r="513" spans="1:14" x14ac:dyDescent="0.2">
      <c r="A513" s="31">
        <f t="shared" si="7"/>
        <v>487</v>
      </c>
      <c r="B513" s="23"/>
      <c r="C513" s="23"/>
      <c r="D513" s="30"/>
      <c r="E513" s="23"/>
      <c r="F513" s="24"/>
      <c r="G513" s="125"/>
      <c r="H513" s="20"/>
      <c r="I513" s="20"/>
      <c r="J513" s="33">
        <f>SUM(Seznam_dokladu[[#This Row],[Částka bez DPH]:[DPH]])</f>
        <v>0</v>
      </c>
      <c r="K513" s="296"/>
      <c r="L513" s="56"/>
      <c r="M51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3" s="105"/>
    </row>
    <row r="514" spans="1:14" x14ac:dyDescent="0.2">
      <c r="A514" s="31">
        <f t="shared" si="7"/>
        <v>488</v>
      </c>
      <c r="B514" s="23"/>
      <c r="C514" s="23"/>
      <c r="D514" s="30"/>
      <c r="E514" s="23"/>
      <c r="F514" s="24"/>
      <c r="G514" s="125"/>
      <c r="H514" s="20"/>
      <c r="I514" s="20"/>
      <c r="J514" s="33">
        <f>SUM(Seznam_dokladu[[#This Row],[Částka bez DPH]:[DPH]])</f>
        <v>0</v>
      </c>
      <c r="K514" s="296"/>
      <c r="L514" s="56"/>
      <c r="M51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4" s="105"/>
    </row>
    <row r="515" spans="1:14" x14ac:dyDescent="0.2">
      <c r="A515" s="31">
        <f t="shared" si="7"/>
        <v>489</v>
      </c>
      <c r="B515" s="23"/>
      <c r="C515" s="23"/>
      <c r="D515" s="30"/>
      <c r="E515" s="23"/>
      <c r="F515" s="24"/>
      <c r="G515" s="125"/>
      <c r="H515" s="20"/>
      <c r="I515" s="20"/>
      <c r="J515" s="33">
        <f>SUM(Seznam_dokladu[[#This Row],[Částka bez DPH]:[DPH]])</f>
        <v>0</v>
      </c>
      <c r="K515" s="296"/>
      <c r="L515" s="56"/>
      <c r="M51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5" s="105"/>
    </row>
    <row r="516" spans="1:14" x14ac:dyDescent="0.2">
      <c r="A516" s="31">
        <f t="shared" si="7"/>
        <v>490</v>
      </c>
      <c r="B516" s="23"/>
      <c r="C516" s="23"/>
      <c r="D516" s="30"/>
      <c r="E516" s="23"/>
      <c r="F516" s="24"/>
      <c r="G516" s="125"/>
      <c r="H516" s="20"/>
      <c r="I516" s="20"/>
      <c r="J516" s="33">
        <f>SUM(Seznam_dokladu[[#This Row],[Částka bez DPH]:[DPH]])</f>
        <v>0</v>
      </c>
      <c r="K516" s="296"/>
      <c r="L516" s="56"/>
      <c r="M51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6" s="105"/>
    </row>
    <row r="517" spans="1:14" x14ac:dyDescent="0.2">
      <c r="A517" s="31">
        <f t="shared" si="7"/>
        <v>491</v>
      </c>
      <c r="B517" s="23"/>
      <c r="C517" s="23"/>
      <c r="D517" s="30"/>
      <c r="E517" s="23"/>
      <c r="F517" s="24"/>
      <c r="G517" s="125"/>
      <c r="H517" s="20"/>
      <c r="I517" s="20"/>
      <c r="J517" s="33">
        <f>SUM(Seznam_dokladu[[#This Row],[Částka bez DPH]:[DPH]])</f>
        <v>0</v>
      </c>
      <c r="K517" s="296"/>
      <c r="L517" s="56"/>
      <c r="M517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7" s="105"/>
    </row>
    <row r="518" spans="1:14" x14ac:dyDescent="0.2">
      <c r="A518" s="31">
        <f t="shared" si="7"/>
        <v>492</v>
      </c>
      <c r="B518" s="23"/>
      <c r="C518" s="23"/>
      <c r="D518" s="30"/>
      <c r="E518" s="23"/>
      <c r="F518" s="24"/>
      <c r="G518" s="125"/>
      <c r="H518" s="20"/>
      <c r="I518" s="20"/>
      <c r="J518" s="33">
        <f>SUM(Seznam_dokladu[[#This Row],[Částka bez DPH]:[DPH]])</f>
        <v>0</v>
      </c>
      <c r="K518" s="296"/>
      <c r="L518" s="56"/>
      <c r="M518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8" s="105"/>
    </row>
    <row r="519" spans="1:14" x14ac:dyDescent="0.2">
      <c r="A519" s="31">
        <f t="shared" si="7"/>
        <v>493</v>
      </c>
      <c r="B519" s="23"/>
      <c r="C519" s="23"/>
      <c r="D519" s="30"/>
      <c r="E519" s="23"/>
      <c r="F519" s="24"/>
      <c r="G519" s="125"/>
      <c r="H519" s="20"/>
      <c r="I519" s="20"/>
      <c r="J519" s="33">
        <f>SUM(Seznam_dokladu[[#This Row],[Částka bez DPH]:[DPH]])</f>
        <v>0</v>
      </c>
      <c r="K519" s="296"/>
      <c r="L519" s="56"/>
      <c r="M519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19" s="105"/>
    </row>
    <row r="520" spans="1:14" x14ac:dyDescent="0.2">
      <c r="A520" s="31">
        <f t="shared" si="7"/>
        <v>494</v>
      </c>
      <c r="B520" s="23"/>
      <c r="C520" s="23"/>
      <c r="D520" s="30"/>
      <c r="E520" s="23"/>
      <c r="F520" s="24"/>
      <c r="G520" s="125"/>
      <c r="H520" s="20"/>
      <c r="I520" s="20"/>
      <c r="J520" s="33">
        <f>SUM(Seznam_dokladu[[#This Row],[Částka bez DPH]:[DPH]])</f>
        <v>0</v>
      </c>
      <c r="K520" s="296"/>
      <c r="L520" s="56"/>
      <c r="M520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0" s="105"/>
    </row>
    <row r="521" spans="1:14" x14ac:dyDescent="0.2">
      <c r="A521" s="31">
        <f t="shared" si="7"/>
        <v>495</v>
      </c>
      <c r="B521" s="23"/>
      <c r="C521" s="23"/>
      <c r="D521" s="30"/>
      <c r="E521" s="23"/>
      <c r="F521" s="24"/>
      <c r="G521" s="125"/>
      <c r="H521" s="20"/>
      <c r="I521" s="20"/>
      <c r="J521" s="33">
        <f>SUM(Seznam_dokladu[[#This Row],[Částka bez DPH]:[DPH]])</f>
        <v>0</v>
      </c>
      <c r="K521" s="296"/>
      <c r="L521" s="56"/>
      <c r="M521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1" s="105"/>
    </row>
    <row r="522" spans="1:14" x14ac:dyDescent="0.2">
      <c r="A522" s="31">
        <f t="shared" si="7"/>
        <v>496</v>
      </c>
      <c r="B522" s="23"/>
      <c r="C522" s="23"/>
      <c r="D522" s="30"/>
      <c r="E522" s="23"/>
      <c r="F522" s="24"/>
      <c r="G522" s="125"/>
      <c r="H522" s="20"/>
      <c r="I522" s="20"/>
      <c r="J522" s="33">
        <f>SUM(Seznam_dokladu[[#This Row],[Částka bez DPH]:[DPH]])</f>
        <v>0</v>
      </c>
      <c r="K522" s="296"/>
      <c r="L522" s="56"/>
      <c r="M522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2" s="105"/>
    </row>
    <row r="523" spans="1:14" x14ac:dyDescent="0.2">
      <c r="A523" s="31">
        <f t="shared" si="7"/>
        <v>497</v>
      </c>
      <c r="B523" s="23"/>
      <c r="C523" s="23"/>
      <c r="D523" s="30"/>
      <c r="E523" s="23"/>
      <c r="F523" s="24"/>
      <c r="G523" s="125"/>
      <c r="H523" s="20"/>
      <c r="I523" s="20"/>
      <c r="J523" s="33">
        <f>SUM(Seznam_dokladu[[#This Row],[Částka bez DPH]:[DPH]])</f>
        <v>0</v>
      </c>
      <c r="K523" s="296"/>
      <c r="L523" s="56"/>
      <c r="M523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3" s="105"/>
    </row>
    <row r="524" spans="1:14" x14ac:dyDescent="0.2">
      <c r="A524" s="31">
        <f t="shared" si="7"/>
        <v>498</v>
      </c>
      <c r="B524" s="23"/>
      <c r="C524" s="23"/>
      <c r="D524" s="30"/>
      <c r="E524" s="23"/>
      <c r="F524" s="24"/>
      <c r="G524" s="125"/>
      <c r="H524" s="20"/>
      <c r="I524" s="20"/>
      <c r="J524" s="33">
        <f>SUM(Seznam_dokladu[[#This Row],[Částka bez DPH]:[DPH]])</f>
        <v>0</v>
      </c>
      <c r="K524" s="296"/>
      <c r="L524" s="56"/>
      <c r="M524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4" s="105"/>
    </row>
    <row r="525" spans="1:14" x14ac:dyDescent="0.2">
      <c r="A525" s="31">
        <f t="shared" si="7"/>
        <v>499</v>
      </c>
      <c r="B525" s="23"/>
      <c r="C525" s="23"/>
      <c r="D525" s="30"/>
      <c r="E525" s="23"/>
      <c r="F525" s="24"/>
      <c r="G525" s="125"/>
      <c r="H525" s="20"/>
      <c r="I525" s="20"/>
      <c r="J525" s="33">
        <f>SUM(Seznam_dokladu[[#This Row],[Částka bez DPH]:[DPH]])</f>
        <v>0</v>
      </c>
      <c r="K525" s="296"/>
      <c r="L525" s="56"/>
      <c r="M525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5" s="105"/>
    </row>
    <row r="526" spans="1:14" x14ac:dyDescent="0.2">
      <c r="A526" s="31">
        <f t="shared" si="7"/>
        <v>500</v>
      </c>
      <c r="B526" s="23"/>
      <c r="C526" s="23"/>
      <c r="D526" s="30"/>
      <c r="E526" s="23"/>
      <c r="F526" s="24"/>
      <c r="G526" s="125"/>
      <c r="H526" s="20"/>
      <c r="I526" s="20"/>
      <c r="J526" s="33">
        <f>SUM(Seznam_dokladu[[#This Row],[Částka bez DPH]:[DPH]])</f>
        <v>0</v>
      </c>
      <c r="K526" s="296"/>
      <c r="L526" s="56"/>
      <c r="M526" s="118" t="str">
        <f>_xlfn.IFS(Seznam_dokladu[[#This Row],[Hrazeno z dotace 2023]]&gt;Seznam_dokladu[[#This Row],[Částka celkem]],"Chyba - částka hrazená z dotace je vyšší než částka celkem.",Seznam_dokladu[[#This Row],[Hrazeno z dotace 2023]]&gt;Seznam_dokladu[[#This Row],[Částka bez DPH]],"DPH je neuznatelným nákladem, který nelze hradit z dotace.",TRUE," ")</f>
        <v xml:space="preserve"> </v>
      </c>
      <c r="N526" s="105"/>
    </row>
  </sheetData>
  <sheetProtection formatCells="0" formatColumns="0" formatRows="0" insertColumns="0" insertRows="0" insertHyperlinks="0" deleteColumns="0" deleteRows="0" autoFilter="0"/>
  <mergeCells count="26">
    <mergeCell ref="C23:D23"/>
    <mergeCell ref="E22:E23"/>
    <mergeCell ref="F22:F23"/>
    <mergeCell ref="G22:G23"/>
    <mergeCell ref="H22:H23"/>
    <mergeCell ref="E18:E19"/>
    <mergeCell ref="F18:F19"/>
    <mergeCell ref="G18:G19"/>
    <mergeCell ref="H18:H19"/>
    <mergeCell ref="E20:E21"/>
    <mergeCell ref="F20:F21"/>
    <mergeCell ref="G20:G21"/>
    <mergeCell ref="H20:H21"/>
    <mergeCell ref="E9:E10"/>
    <mergeCell ref="F9:F10"/>
    <mergeCell ref="G9:G10"/>
    <mergeCell ref="H9:H10"/>
    <mergeCell ref="E11:E12"/>
    <mergeCell ref="F11:F12"/>
    <mergeCell ref="G11:G12"/>
    <mergeCell ref="H11:H12"/>
    <mergeCell ref="E2:G2"/>
    <mergeCell ref="E7:E8"/>
    <mergeCell ref="F7:F8"/>
    <mergeCell ref="G7:G8"/>
    <mergeCell ref="H7:H8"/>
  </mergeCells>
  <conditionalFormatting sqref="H9">
    <cfRule type="cellIs" dxfId="46" priority="152" operator="greaterThan">
      <formula>$G$9</formula>
    </cfRule>
  </conditionalFormatting>
  <conditionalFormatting sqref="H11">
    <cfRule type="cellIs" dxfId="45" priority="153" operator="greaterThan">
      <formula>$G$11</formula>
    </cfRule>
  </conditionalFormatting>
  <conditionalFormatting sqref="G4">
    <cfRule type="cellIs" dxfId="44" priority="88" operator="greaterThan">
      <formula>$F$4</formula>
    </cfRule>
  </conditionalFormatting>
  <conditionalFormatting sqref="L27:L526">
    <cfRule type="cellIs" dxfId="43" priority="79" operator="greaterThan">
      <formula>$H27</formula>
    </cfRule>
  </conditionalFormatting>
  <conditionalFormatting sqref="H20">
    <cfRule type="cellIs" dxfId="42" priority="76" operator="greaterThan">
      <formula>$G$20</formula>
    </cfRule>
  </conditionalFormatting>
  <conditionalFormatting sqref="H22">
    <cfRule type="cellIs" dxfId="41" priority="77" operator="greaterThan">
      <formula>$G$22</formula>
    </cfRule>
  </conditionalFormatting>
  <conditionalFormatting sqref="G7:G12 G18:G24 F4 F15">
    <cfRule type="containsText" dxfId="40" priority="56" operator="containsText" text="Vyplňte list 1. Souhrn!">
      <formula>NOT(ISERROR(SEARCH("Vyplňte list 1. Souhrn!",F4)))</formula>
    </cfRule>
  </conditionalFormatting>
  <conditionalFormatting sqref="K27:K526">
    <cfRule type="cellIs" dxfId="39" priority="49" operator="greaterThan">
      <formula>$H27</formula>
    </cfRule>
    <cfRule type="cellIs" dxfId="38" priority="50" operator="greaterThan">
      <formula>$J27</formula>
    </cfRule>
  </conditionalFormatting>
  <conditionalFormatting sqref="F27:F526">
    <cfRule type="expression" dxfId="37" priority="24">
      <formula>"A($J30&gt;0;$F=0)"</formula>
    </cfRule>
    <cfRule type="expression" dxfId="36" priority="54">
      <formula>"A($J30&gt;0;$F=0)"</formula>
    </cfRule>
  </conditionalFormatting>
  <conditionalFormatting sqref="G27:G526">
    <cfRule type="expression" dxfId="35" priority="14">
      <formula>AND($L27&gt;0,$G27&lt;DATEVALUE("1.1.2024"))</formula>
    </cfRule>
    <cfRule type="expression" dxfId="34" priority="15">
      <formula>AND($L27&gt;0,$C27="DPP",$G27&gt;DATEVALUE("31.1.2025"))</formula>
    </cfRule>
    <cfRule type="expression" dxfId="33" priority="16">
      <formula>AND($L27&gt;0,$C27="DPČ",$G27&gt;DATEVALUE("31.1.2025"))</formula>
    </cfRule>
    <cfRule type="expression" dxfId="32" priority="17">
      <formula>AND($L27&gt;0,$F27="IV",$G27&gt;DATEVALUE("31.1.2025"))</formula>
    </cfRule>
    <cfRule type="expression" dxfId="31" priority="18">
      <formula>AND($L27&gt;0,$C27&lt;&gt;"DPP",$C27&lt;&gt;"DPČ",$F27&lt;&gt;"IV",$G27&gt;DATEVALUE("31.12.2024"))</formula>
    </cfRule>
    <cfRule type="expression" dxfId="30" priority="19">
      <formula>AND($K27&gt;0,$C27="DPČ",$G27&gt;DATEVALUE("31.1.2024"))</formula>
    </cfRule>
    <cfRule type="expression" dxfId="29" priority="20">
      <formula>AND($K27&gt;0,$C27="DPP",$G27&gt;DATEVALUE("31.1.2024"))</formula>
    </cfRule>
    <cfRule type="expression" dxfId="28" priority="21">
      <formula>AND($K27&gt;0,$F27="IV",$G27&gt;DATEVALUE("31.1.2024"))</formula>
    </cfRule>
    <cfRule type="expression" dxfId="27" priority="22">
      <formula>AND($K27&gt;0,$C27&lt;&gt;"DPP",$C27&lt;&gt;"DPČ",$F27&lt;&gt;"IV",$G27&gt;DATEVALUE("31.12.2023"))</formula>
    </cfRule>
    <cfRule type="expression" dxfId="26" priority="23">
      <formula>AND($K27&gt;0,$G27&lt;DATEVALUE("1.1.2023"))</formula>
    </cfRule>
  </conditionalFormatting>
  <conditionalFormatting sqref="H7:H8">
    <cfRule type="cellIs" dxfId="25" priority="13" operator="greaterThan">
      <formula>$G$7</formula>
    </cfRule>
  </conditionalFormatting>
  <conditionalFormatting sqref="G15">
    <cfRule type="cellIs" dxfId="24" priority="3" operator="greaterThan">
      <formula>$F$15</formula>
    </cfRule>
  </conditionalFormatting>
  <conditionalFormatting sqref="H18:H19">
    <cfRule type="cellIs" dxfId="23" priority="2" operator="greaterThan">
      <formula>$G$18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notEqual" id="{55A7D338-1FB9-45D6-B42E-AB00320E6D9B}">
            <xm:f>'2. Náklady'!$F$8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11" operator="notEqual" id="{79E03414-C6F2-4079-AEC6-3DC77A6B2079}">
            <xm:f>'2. Náklady'!$F$9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9" operator="notEqual" id="{2148654D-E509-4BFD-9278-EE2202DB4D11}">
            <xm:f>'2. Náklady'!$F$10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cellIs" priority="6" operator="notEqual" id="{879323E8-C9A2-47C6-A3B1-5E2443E0F31B}">
            <xm:f>'2. Náklady'!$J$9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H20:H21</xm:sqref>
        </x14:conditionalFormatting>
        <x14:conditionalFormatting xmlns:xm="http://schemas.microsoft.com/office/excel/2006/main">
          <x14:cfRule type="cellIs" priority="5" operator="notEqual" id="{FA4C64EF-CCD1-4819-AD12-470A30773D28}">
            <xm:f>'2. Náklady'!$J$10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H22:H24</xm:sqref>
        </x14:conditionalFormatting>
        <x14:conditionalFormatting xmlns:xm="http://schemas.microsoft.com/office/excel/2006/main">
          <x14:cfRule type="cellIs" priority="1" operator="notEqual" id="{789CF29F-59F8-4609-AD72-DD6587AA5BEB}">
            <xm:f>'2. Náklady'!$J$8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H18:H19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F871-B7AE-4082-AA20-6535AC63A3C7}">
  <dimension ref="A2:A3"/>
  <sheetViews>
    <sheetView workbookViewId="0">
      <selection activeCell="G27" sqref="G27"/>
    </sheetView>
  </sheetViews>
  <sheetFormatPr defaultRowHeight="15" x14ac:dyDescent="0.25"/>
  <cols>
    <col min="1" max="1" width="37.28515625" bestFit="1" customWidth="1"/>
  </cols>
  <sheetData>
    <row r="2" spans="1:1" x14ac:dyDescent="0.25">
      <c r="A2" t="s">
        <v>200</v>
      </c>
    </row>
    <row r="3" spans="1:1" x14ac:dyDescent="0.25">
      <c r="A3" t="s">
        <v>201</v>
      </c>
    </row>
  </sheetData>
  <dataValidations count="3">
    <dataValidation type="list" allowBlank="1" showInputMessage="1" showErrorMessage="1" sqref="B17" xr:uid="{51C181EC-EC11-4C50-9EEC-DA24840FD9BE}">
      <formula1>$A$2:$A$4</formula1>
    </dataValidation>
    <dataValidation type="list" allowBlank="1" showInputMessage="1" showErrorMessage="1" sqref="B12" xr:uid="{4849A474-6DF6-4051-8DDD-4E0BCE2A2ACE}">
      <formula1>$A$2:$A$3</formula1>
    </dataValidation>
    <dataValidation allowBlank="1" showInputMessage="1" showErrorMessage="1" prompt="- VYBERTE ZE SEZNAMU -" sqref="A9" xr:uid="{A3E0726F-4BFB-469C-93C8-04FC6DBCDE99}"/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40625" defaultRowHeight="15" x14ac:dyDescent="0.25"/>
  <cols>
    <col min="1" max="1" width="67.85546875" style="1" customWidth="1"/>
    <col min="2" max="16384" width="9.140625" style="1"/>
  </cols>
  <sheetData>
    <row r="2" spans="1:1" x14ac:dyDescent="0.25">
      <c r="A2" s="44" t="s">
        <v>4</v>
      </c>
    </row>
    <row r="3" spans="1:1" x14ac:dyDescent="0.25">
      <c r="A3" s="45" t="s">
        <v>5</v>
      </c>
    </row>
    <row r="4" spans="1:1" x14ac:dyDescent="0.25">
      <c r="A4" s="45" t="s">
        <v>6</v>
      </c>
    </row>
    <row r="5" spans="1:1" x14ac:dyDescent="0.25">
      <c r="A5" s="45" t="s">
        <v>7</v>
      </c>
    </row>
    <row r="6" spans="1:1" x14ac:dyDescent="0.25">
      <c r="A6" s="45" t="s">
        <v>8</v>
      </c>
    </row>
    <row r="7" spans="1:1" x14ac:dyDescent="0.25">
      <c r="A7" s="45" t="s">
        <v>9</v>
      </c>
    </row>
    <row r="8" spans="1:1" x14ac:dyDescent="0.25">
      <c r="A8" s="45"/>
    </row>
    <row r="9" spans="1:1" x14ac:dyDescent="0.25">
      <c r="A9" s="45" t="s">
        <v>1</v>
      </c>
    </row>
    <row r="10" spans="1:1" x14ac:dyDescent="0.25">
      <c r="A10" s="45" t="s">
        <v>2</v>
      </c>
    </row>
    <row r="11" spans="1:1" x14ac:dyDescent="0.25">
      <c r="A11" s="45" t="s">
        <v>3</v>
      </c>
    </row>
    <row r="12" spans="1:1" x14ac:dyDescent="0.25">
      <c r="A12" s="45"/>
    </row>
    <row r="13" spans="1:1" x14ac:dyDescent="0.25">
      <c r="A13" s="44" t="s">
        <v>4</v>
      </c>
    </row>
    <row r="14" spans="1:1" x14ac:dyDescent="0.25">
      <c r="A14" s="17" t="s">
        <v>147</v>
      </c>
    </row>
    <row r="15" spans="1:1" x14ac:dyDescent="0.25">
      <c r="A15" s="54" t="s">
        <v>154</v>
      </c>
    </row>
    <row r="16" spans="1:1" x14ac:dyDescent="0.25">
      <c r="A16" s="17" t="s">
        <v>148</v>
      </c>
    </row>
    <row r="17" spans="1:1" x14ac:dyDescent="0.25">
      <c r="A17" s="17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1. Souhrn</vt:lpstr>
      <vt:lpstr>2. Náklady</vt:lpstr>
      <vt:lpstr>3. Zdroje</vt:lpstr>
      <vt:lpstr>4. Seznam dokladů</vt:lpstr>
      <vt:lpstr>List2</vt:lpstr>
      <vt:lpstr>5. Data</vt:lpstr>
      <vt:lpstr>'2. Náklady'!Názvy_tisku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2024-11-25T13:27:23Z</dcterms:modified>
</cp:coreProperties>
</file>