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Festivaly - bodování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7" i="1" l="1"/>
  <c r="Y46" i="1" l="1"/>
  <c r="G14" i="1" l="1"/>
  <c r="H14" i="1" l="1"/>
  <c r="V14" i="1" s="1"/>
  <c r="X14" i="1"/>
  <c r="G4" i="1" l="1"/>
  <c r="G9" i="1"/>
  <c r="G7" i="1"/>
  <c r="G8" i="1"/>
  <c r="G12" i="1"/>
  <c r="G6" i="1"/>
  <c r="G13" i="1"/>
  <c r="G15" i="1"/>
  <c r="G16" i="1"/>
  <c r="G18" i="1"/>
  <c r="G19" i="1"/>
  <c r="G20" i="1"/>
  <c r="G21" i="1"/>
  <c r="G23" i="1"/>
  <c r="G25" i="1"/>
  <c r="G26" i="1"/>
  <c r="G24" i="1"/>
  <c r="G22" i="1"/>
  <c r="G17" i="1"/>
  <c r="G28" i="1"/>
  <c r="G27" i="1"/>
  <c r="G31" i="1"/>
  <c r="G29" i="1"/>
  <c r="G30" i="1"/>
  <c r="G32" i="1"/>
  <c r="G35" i="1"/>
  <c r="G33" i="1"/>
  <c r="G36" i="1"/>
  <c r="G34" i="1"/>
  <c r="G38" i="1"/>
  <c r="G42" i="1"/>
  <c r="G43" i="1"/>
  <c r="G37" i="1"/>
  <c r="G44" i="1"/>
  <c r="G40" i="1"/>
  <c r="G39" i="1"/>
  <c r="G41" i="1"/>
  <c r="G45" i="1"/>
  <c r="G5" i="1"/>
  <c r="G11" i="1"/>
  <c r="G3" i="1"/>
  <c r="G10" i="1"/>
  <c r="H6" i="1" l="1"/>
  <c r="H31" i="1"/>
  <c r="V31" i="1" s="1"/>
  <c r="H27" i="1"/>
  <c r="V27" i="1" s="1"/>
  <c r="H33" i="1"/>
  <c r="V33" i="1" s="1"/>
  <c r="H39" i="1"/>
  <c r="V39" i="1" s="1"/>
  <c r="H20" i="1"/>
  <c r="V20" i="1" s="1"/>
  <c r="H35" i="1"/>
  <c r="V35" i="1" s="1"/>
  <c r="H9" i="1"/>
  <c r="V9" i="1" s="1"/>
  <c r="H45" i="1"/>
  <c r="H41" i="1"/>
  <c r="V41" i="1" s="1"/>
  <c r="H21" i="1"/>
  <c r="V21" i="1" s="1"/>
  <c r="H28" i="1"/>
  <c r="H40" i="1"/>
  <c r="V40" i="1" s="1"/>
  <c r="H19" i="1"/>
  <c r="V19" i="1" s="1"/>
  <c r="H10" i="1"/>
  <c r="V10" i="1" s="1"/>
  <c r="H44" i="1"/>
  <c r="V44" i="1" s="1"/>
  <c r="H22" i="1"/>
  <c r="H18" i="1"/>
  <c r="V18" i="1" s="1"/>
  <c r="H3" i="1"/>
  <c r="V3" i="1" s="1"/>
  <c r="H37" i="1"/>
  <c r="H32" i="1"/>
  <c r="V32" i="1" s="1"/>
  <c r="H24" i="1"/>
  <c r="V24" i="1" s="1"/>
  <c r="H16" i="1"/>
  <c r="V16" i="1" s="1"/>
  <c r="H4" i="1"/>
  <c r="V4" i="1" s="1"/>
  <c r="H23" i="1"/>
  <c r="V23" i="1" s="1"/>
  <c r="H17" i="1"/>
  <c r="V17" i="1" s="1"/>
  <c r="H43" i="1"/>
  <c r="V43" i="1" s="1"/>
  <c r="H30" i="1"/>
  <c r="V30" i="1" s="1"/>
  <c r="H15" i="1"/>
  <c r="V15" i="1" s="1"/>
  <c r="H38" i="1"/>
  <c r="V38" i="1" s="1"/>
  <c r="H36" i="1"/>
  <c r="V36" i="1" s="1"/>
  <c r="H7" i="1"/>
  <c r="V7" i="1" s="1"/>
  <c r="H11" i="1"/>
  <c r="H5" i="1"/>
  <c r="V5" i="1" s="1"/>
  <c r="H42" i="1"/>
  <c r="V42" i="1" s="1"/>
  <c r="H29" i="1"/>
  <c r="H25" i="1"/>
  <c r="V25" i="1" s="1"/>
  <c r="H13" i="1"/>
  <c r="V13" i="1" s="1"/>
  <c r="V34" i="1"/>
  <c r="V26" i="1"/>
  <c r="V22" i="1"/>
  <c r="G46" i="1"/>
  <c r="X5" i="1"/>
  <c r="V6" i="1"/>
  <c r="X6" i="1"/>
  <c r="X38" i="1"/>
  <c r="X39" i="1"/>
  <c r="X42" i="1"/>
  <c r="V45" i="1"/>
  <c r="X45" i="1"/>
  <c r="X41" i="1"/>
  <c r="V12" i="1"/>
  <c r="X12" i="1"/>
  <c r="X28" i="1"/>
  <c r="X40" i="1"/>
  <c r="X17" i="1"/>
  <c r="X19" i="1"/>
  <c r="X7" i="1"/>
  <c r="V29" i="1"/>
  <c r="X29" i="1"/>
  <c r="X23" i="1"/>
  <c r="X21" i="1"/>
  <c r="X20" i="1"/>
  <c r="X10" i="1"/>
  <c r="X35" i="1"/>
  <c r="X22" i="1"/>
  <c r="X18" i="1"/>
  <c r="X9" i="1"/>
  <c r="X25" i="1"/>
  <c r="X31" i="1"/>
  <c r="X27" i="1"/>
  <c r="X36" i="1"/>
  <c r="X33" i="1"/>
  <c r="X44" i="1"/>
  <c r="X3" i="1"/>
  <c r="V37" i="1"/>
  <c r="X37" i="1"/>
  <c r="X32" i="1"/>
  <c r="X24" i="1"/>
  <c r="X16" i="1"/>
  <c r="X4" i="1"/>
  <c r="X13" i="1"/>
  <c r="X34" i="1"/>
  <c r="V8" i="1"/>
  <c r="X8" i="1"/>
  <c r="V11" i="1"/>
  <c r="X11" i="1"/>
  <c r="X43" i="1"/>
  <c r="X30" i="1"/>
  <c r="X26" i="1"/>
  <c r="X15" i="1"/>
  <c r="V28" i="1"/>
  <c r="S13" i="1"/>
  <c r="R13" i="1"/>
  <c r="Q13" i="1"/>
  <c r="P13" i="1"/>
  <c r="N13" i="1"/>
  <c r="M13" i="1"/>
  <c r="K13" i="1"/>
  <c r="J13" i="1"/>
  <c r="I13" i="1"/>
  <c r="S6" i="1"/>
  <c r="R6" i="1"/>
  <c r="Q6" i="1"/>
  <c r="P6" i="1"/>
  <c r="N6" i="1"/>
  <c r="M6" i="1"/>
  <c r="K6" i="1"/>
  <c r="J6" i="1"/>
  <c r="I6" i="1"/>
  <c r="S12" i="1"/>
  <c r="R12" i="1"/>
  <c r="Q12" i="1"/>
  <c r="P12" i="1"/>
  <c r="N12" i="1"/>
  <c r="M12" i="1"/>
  <c r="K12" i="1"/>
  <c r="J12" i="1"/>
  <c r="I12" i="1"/>
  <c r="S8" i="1"/>
  <c r="R8" i="1"/>
  <c r="Q8" i="1"/>
  <c r="P8" i="1"/>
  <c r="N8" i="1"/>
  <c r="M8" i="1"/>
  <c r="K8" i="1"/>
  <c r="J8" i="1"/>
  <c r="I8" i="1"/>
  <c r="S7" i="1"/>
  <c r="R7" i="1"/>
  <c r="Q7" i="1"/>
  <c r="P7" i="1"/>
  <c r="N7" i="1"/>
  <c r="M7" i="1"/>
  <c r="K7" i="1"/>
  <c r="J7" i="1"/>
  <c r="I7" i="1"/>
  <c r="S9" i="1"/>
  <c r="R9" i="1"/>
  <c r="Q9" i="1"/>
  <c r="P9" i="1"/>
  <c r="N9" i="1"/>
  <c r="M9" i="1"/>
  <c r="K9" i="1"/>
  <c r="J9" i="1"/>
  <c r="I9" i="1"/>
  <c r="S4" i="1"/>
  <c r="R4" i="1"/>
  <c r="Q4" i="1"/>
  <c r="P4" i="1"/>
  <c r="N4" i="1"/>
  <c r="M4" i="1"/>
  <c r="K4" i="1"/>
  <c r="J4" i="1"/>
  <c r="I4" i="1"/>
  <c r="S3" i="1"/>
  <c r="R3" i="1"/>
  <c r="Q3" i="1"/>
  <c r="P3" i="1"/>
  <c r="N3" i="1"/>
  <c r="M3" i="1"/>
  <c r="K3" i="1"/>
  <c r="J3" i="1"/>
  <c r="I3" i="1"/>
  <c r="S11" i="1"/>
  <c r="R11" i="1"/>
  <c r="Q11" i="1"/>
  <c r="P11" i="1"/>
  <c r="N11" i="1"/>
  <c r="M11" i="1"/>
  <c r="K11" i="1"/>
  <c r="J11" i="1"/>
  <c r="I11" i="1"/>
  <c r="S5" i="1"/>
  <c r="R5" i="1"/>
  <c r="Q5" i="1"/>
  <c r="P5" i="1"/>
  <c r="N5" i="1"/>
  <c r="M5" i="1"/>
  <c r="K5" i="1"/>
  <c r="J5" i="1"/>
  <c r="I5" i="1"/>
  <c r="S10" i="1"/>
  <c r="R10" i="1"/>
  <c r="Q10" i="1"/>
  <c r="P10" i="1"/>
  <c r="N10" i="1"/>
  <c r="M10" i="1"/>
  <c r="K10" i="1"/>
  <c r="J10" i="1"/>
  <c r="I10" i="1"/>
  <c r="X46" i="1" l="1"/>
  <c r="T11" i="1"/>
  <c r="O12" i="1"/>
  <c r="O8" i="1"/>
  <c r="O10" i="1"/>
  <c r="L10" i="1"/>
  <c r="T7" i="1"/>
  <c r="L9" i="1"/>
  <c r="O13" i="1"/>
  <c r="O11" i="1"/>
  <c r="T8" i="1"/>
  <c r="L5" i="1"/>
  <c r="O9" i="1"/>
  <c r="O5" i="1"/>
  <c r="O4" i="1"/>
  <c r="L8" i="1"/>
  <c r="L6" i="1"/>
  <c r="T9" i="1"/>
  <c r="T3" i="1"/>
  <c r="L7" i="1"/>
  <c r="O6" i="1"/>
  <c r="L11" i="1"/>
  <c r="T12" i="1"/>
  <c r="T6" i="1"/>
  <c r="L3" i="1"/>
  <c r="T4" i="1"/>
  <c r="O7" i="1"/>
  <c r="T13" i="1"/>
  <c r="L12" i="1"/>
  <c r="T10" i="1"/>
  <c r="T5" i="1"/>
  <c r="O3" i="1"/>
  <c r="L4" i="1"/>
  <c r="L13" i="1"/>
  <c r="U10" i="1" l="1"/>
  <c r="U9" i="1"/>
  <c r="U6" i="1"/>
  <c r="U12" i="1"/>
  <c r="U5" i="1"/>
  <c r="U8" i="1"/>
  <c r="U11" i="1"/>
  <c r="U13" i="1"/>
  <c r="U7" i="1"/>
  <c r="U4" i="1"/>
  <c r="U3" i="1"/>
  <c r="U46" i="1" l="1"/>
</calcChain>
</file>

<file path=xl/sharedStrings.xml><?xml version="1.0" encoding="utf-8"?>
<sst xmlns="http://schemas.openxmlformats.org/spreadsheetml/2006/main" count="113" uniqueCount="111">
  <si>
    <t>žadatel</t>
  </si>
  <si>
    <t>název projektu</t>
  </si>
  <si>
    <r>
      <rPr>
        <b/>
        <sz val="10"/>
        <color theme="1"/>
        <rFont val="Calibri"/>
        <family val="2"/>
        <charset val="238"/>
        <scheme val="minor"/>
      </rPr>
      <t>přiměřenost nákladů projektu</t>
    </r>
    <r>
      <rPr>
        <sz val="10"/>
        <color theme="1"/>
        <rFont val="Calibri"/>
        <family val="2"/>
        <charset val="238"/>
        <scheme val="minor"/>
      </rPr>
      <t xml:space="preserve"> ve vztahu k dramaturgii festivalu a jeho rozsahu   </t>
    </r>
    <r>
      <rPr>
        <b/>
        <sz val="10"/>
        <color theme="1"/>
        <rFont val="Calibri"/>
        <family val="2"/>
        <charset val="238"/>
        <scheme val="minor"/>
      </rPr>
      <t>(20)</t>
    </r>
  </si>
  <si>
    <r>
      <t xml:space="preserve">struktura příjmů projektu, vícezdrojové financování včetně příjmů z realizace projektu, </t>
    </r>
    <r>
      <rPr>
        <b/>
        <sz val="10"/>
        <color theme="1"/>
        <rFont val="Calibri"/>
        <family val="2"/>
        <charset val="238"/>
        <scheme val="minor"/>
      </rPr>
      <t>přiměřenost požadované výše dotace (20)</t>
    </r>
  </si>
  <si>
    <r>
      <t xml:space="preserve">efektivní a hospodárné využití dotace poskytnuté na předchozí ročník festivalu (nedotovaný projekt: posouzení závěrečné zprávy)            </t>
    </r>
    <r>
      <rPr>
        <b/>
        <sz val="10"/>
        <color theme="1"/>
        <rFont val="Calibri"/>
        <family val="2"/>
        <charset val="238"/>
        <scheme val="minor"/>
      </rPr>
      <t>(10)</t>
    </r>
  </si>
  <si>
    <r>
      <rPr>
        <b/>
        <sz val="18"/>
        <color theme="9" tint="-0.249977111117893"/>
        <rFont val="Calibri"/>
        <family val="2"/>
        <charset val="238"/>
        <scheme val="minor"/>
      </rPr>
      <t xml:space="preserve">A  </t>
    </r>
    <r>
      <rPr>
        <b/>
        <sz val="10"/>
        <color theme="9" tint="-0.249977111117893"/>
        <rFont val="Calibri"/>
        <family val="2"/>
        <charset val="238"/>
        <scheme val="minor"/>
      </rPr>
      <t xml:space="preserve">           CELKEM výkonnostní a ekonomické ukazatele (50)</t>
    </r>
  </si>
  <si>
    <r>
      <t xml:space="preserve">reprezentace </t>
    </r>
    <r>
      <rPr>
        <b/>
        <sz val="10"/>
        <color theme="1"/>
        <rFont val="Calibri"/>
        <family val="2"/>
        <charset val="238"/>
        <scheme val="minor"/>
      </rPr>
      <t>(5)</t>
    </r>
  </si>
  <si>
    <r>
      <t xml:space="preserve">kulturní obslužnost; jak projekt splňuje charakter celoroční neziskové činnosti    </t>
    </r>
    <r>
      <rPr>
        <b/>
        <sz val="10"/>
        <color theme="1"/>
        <rFont val="Calibri"/>
        <family val="2"/>
        <charset val="238"/>
        <scheme val="minor"/>
      </rPr>
      <t>(10)</t>
    </r>
  </si>
  <si>
    <r>
      <rPr>
        <b/>
        <sz val="18"/>
        <color theme="9" tint="-0.249977111117893"/>
        <rFont val="Calibri"/>
        <family val="2"/>
        <charset val="238"/>
        <scheme val="minor"/>
      </rPr>
      <t xml:space="preserve">B </t>
    </r>
    <r>
      <rPr>
        <b/>
        <sz val="10"/>
        <color theme="9" tint="-0.249977111117893"/>
        <rFont val="Calibri"/>
        <family val="2"/>
        <charset val="238"/>
        <scheme val="minor"/>
      </rPr>
      <t xml:space="preserve">       CELKEM sociální a kulturně politické ukazatele (15)</t>
    </r>
  </si>
  <si>
    <r>
      <t xml:space="preserve">dramaturgie festivalu </t>
    </r>
    <r>
      <rPr>
        <b/>
        <sz val="10"/>
        <color theme="1"/>
        <rFont val="Calibri"/>
        <family val="2"/>
        <charset val="238"/>
        <scheme val="minor"/>
      </rPr>
      <t>(20)</t>
    </r>
  </si>
  <si>
    <r>
      <t xml:space="preserve">význam pro obor; jedinečnost projektu s ohledem na místo a dobu konání       </t>
    </r>
    <r>
      <rPr>
        <b/>
        <sz val="10"/>
        <color theme="1"/>
        <rFont val="Calibri"/>
        <family val="2"/>
        <charset val="238"/>
        <scheme val="minor"/>
      </rPr>
      <t>(5)</t>
    </r>
  </si>
  <si>
    <r>
      <t xml:space="preserve">hostující umělci a osobnosti </t>
    </r>
    <r>
      <rPr>
        <b/>
        <sz val="10"/>
        <color theme="1"/>
        <rFont val="Calibri"/>
        <family val="2"/>
        <charset val="238"/>
        <scheme val="minor"/>
      </rPr>
      <t>(5)</t>
    </r>
  </si>
  <si>
    <r>
      <t xml:space="preserve">doprovodný program, dokumentace, práce s publikem          </t>
    </r>
    <r>
      <rPr>
        <b/>
        <sz val="10"/>
        <color theme="1"/>
        <rFont val="Calibri"/>
        <family val="2"/>
        <charset val="238"/>
        <scheme val="minor"/>
      </rPr>
      <t>(5)</t>
    </r>
  </si>
  <si>
    <r>
      <rPr>
        <b/>
        <sz val="18"/>
        <color theme="9" tint="-0.249977111117893"/>
        <rFont val="Calibri"/>
        <family val="2"/>
        <charset val="238"/>
        <scheme val="minor"/>
      </rPr>
      <t>C</t>
    </r>
    <r>
      <rPr>
        <b/>
        <sz val="10"/>
        <color theme="9" tint="-0.249977111117893"/>
        <rFont val="Calibri"/>
        <family val="2"/>
        <charset val="238"/>
        <scheme val="minor"/>
      </rPr>
      <t xml:space="preserve">       CELKEM umělecká kritéria     (35)</t>
    </r>
  </si>
  <si>
    <t>CELKOVÉ BODOVÉ HODNOCENÍ PROJEKTU</t>
  </si>
  <si>
    <t>Ameba Production, s. r. o.</t>
  </si>
  <si>
    <t>Rock for People 2021</t>
  </si>
  <si>
    <t>Městské kulturní středisko v Náměšti nad Oslavou, p. o</t>
  </si>
  <si>
    <t>Folkové prázdniny 2021</t>
  </si>
  <si>
    <t>Bohemia JazzFest, o. p. s.</t>
  </si>
  <si>
    <t>Bohemia JazzFest 2021</t>
  </si>
  <si>
    <t>Prague Sounds, s. r. o.</t>
  </si>
  <si>
    <t>Struny podzimu, 25. ročník</t>
  </si>
  <si>
    <t>Beatworx, s. r. o.</t>
  </si>
  <si>
    <t>Festival Let It Roll 2021</t>
  </si>
  <si>
    <t>JAZZFESTBRNO AHEAD, s. r. o.</t>
  </si>
  <si>
    <t>JAZZFESTBRNO 2021</t>
  </si>
  <si>
    <t>MSFH 2010, s. r. o.</t>
  </si>
  <si>
    <t>Mighty Sounds 2021</t>
  </si>
  <si>
    <t>BLUES ALIVE, s. r. o.</t>
  </si>
  <si>
    <t>BLUES APERTIV a BLUES ALIVE 2021</t>
  </si>
  <si>
    <t>Colour Production, spol. s. r. o.</t>
  </si>
  <si>
    <t>Colours of Ostrava</t>
  </si>
  <si>
    <t xml:space="preserve">Ostrovy, s. r. o. </t>
  </si>
  <si>
    <t>United Islands of Prague 2021</t>
  </si>
  <si>
    <t>RACHOT Production, s. r. o.</t>
  </si>
  <si>
    <t>Respect World Music festival</t>
  </si>
  <si>
    <t>Love production, s. r. o.</t>
  </si>
  <si>
    <t>Beats for Love 2021</t>
  </si>
  <si>
    <t>body celkem</t>
  </si>
  <si>
    <t>rozpočet 2021</t>
  </si>
  <si>
    <t>požadavek 2021</t>
  </si>
  <si>
    <t>Pražské jaro, o. p. s.</t>
  </si>
  <si>
    <t>MHF Pražské jaro 2021</t>
  </si>
  <si>
    <t>Akademie klasické hudby, z. s.</t>
  </si>
  <si>
    <t>MHF Dvořákova Praha 2021</t>
  </si>
  <si>
    <t>Smetanova Litomyšl, o. p. s.</t>
  </si>
  <si>
    <t>Národní festival Smetanova Litomyšl, 63. ročník</t>
  </si>
  <si>
    <t>Mezinárodní centrum slovanské hudby, o. p. s.</t>
  </si>
  <si>
    <t>XXVI. ročník MHF 13 měst Concentus Moraviae</t>
  </si>
  <si>
    <t>Janáčkův máj, o. p. s.</t>
  </si>
  <si>
    <t>MHF Leoše Janáčka</t>
  </si>
  <si>
    <t>ARBOR - spolek pro duchovní kulturu</t>
  </si>
  <si>
    <t>MHF Lípa Musica 2020 - 20. ročník</t>
  </si>
  <si>
    <t>Svatováclavský hudební festival, z. s.</t>
  </si>
  <si>
    <t>18. ročník Svatováclavského hudebního festivalu</t>
  </si>
  <si>
    <t>AUVIEX, s. r. o.</t>
  </si>
  <si>
    <t>30. ročník MHF Český Krumlov 2021</t>
  </si>
  <si>
    <t>České doteky hudby, s. r. o.</t>
  </si>
  <si>
    <t>MHF České doteky hudby, 23. ročník</t>
  </si>
  <si>
    <t>Hudbaznojmo, z. s.</t>
  </si>
  <si>
    <t>Hudební festival Znojmo 2021</t>
  </si>
  <si>
    <t>Ostravské centrum nové hudby, z. s.</t>
  </si>
  <si>
    <t>Ostravské dny 2021 - Festival nové a experimentální hudby</t>
  </si>
  <si>
    <t>Filharmonie Brno, p. o.</t>
  </si>
  <si>
    <t>Moravský podzim 2021</t>
  </si>
  <si>
    <t>Mezinárodní festival DIVADLO Plzeň, zájm. sdr. práv. osob</t>
  </si>
  <si>
    <t>29. ročník Mezinárodního festivalu DIVADLO</t>
  </si>
  <si>
    <t>THEATER.cz, z. s.</t>
  </si>
  <si>
    <t>Pražský divadelní festival německého jazyka, 26. ročník</t>
  </si>
  <si>
    <t>Flora Theatre Festival, z. s.</t>
  </si>
  <si>
    <t>24. Divadelní Flora</t>
  </si>
  <si>
    <t>Národní divadlo Brno, PO</t>
  </si>
  <si>
    <t>Divadelní svět Brno 2020</t>
  </si>
  <si>
    <t>Klicperovo divadlo, o. p. s.</t>
  </si>
  <si>
    <t>MDF "Divadlo evropských regionů"</t>
  </si>
  <si>
    <t>Společnost GASPARD</t>
  </si>
  <si>
    <t>Letní Letná - mezinárodní festival nového cirkusu a divadla</t>
  </si>
  <si>
    <t>Společenské centrum Trutnovska pro kulturu a volný čas, p. o.</t>
  </si>
  <si>
    <t>Cirk-UFF 2021</t>
  </si>
  <si>
    <t>Čtyři dny, z. s.</t>
  </si>
  <si>
    <t>4 + 4 dny v pohybu</t>
  </si>
  <si>
    <t>Tanec Praha, z. ú.</t>
  </si>
  <si>
    <t>TANEC PRAHA 2021 - 33. mezinárodní festival</t>
  </si>
  <si>
    <t>Festival KoresponDance 2021</t>
  </si>
  <si>
    <t>Centrum choreografického rozvoje SESTA z.s.</t>
  </si>
  <si>
    <t>Místa činu</t>
  </si>
  <si>
    <t>Společnost Jindřicha Chalupeckého, spolek</t>
  </si>
  <si>
    <t>Cena Jindřicha Chalupeckého 2021</t>
  </si>
  <si>
    <t>Profil Media, s. r. o.</t>
  </si>
  <si>
    <t>DESIGNBLOK - Prague International Design Festival</t>
  </si>
  <si>
    <t>KRUH, z. s.</t>
  </si>
  <si>
    <t>Den architektury 2021</t>
  </si>
  <si>
    <t>Signal Productions, s. r. o.</t>
  </si>
  <si>
    <t>Signal Festival 2021</t>
  </si>
  <si>
    <t>Architektura, z. s.</t>
  </si>
  <si>
    <t>Landscape Festival Krnov 2021</t>
  </si>
  <si>
    <t>Fotograf 07, z. s.</t>
  </si>
  <si>
    <t>Fotograf Festival #11: Bránící se příroda</t>
  </si>
  <si>
    <t>Univerzita Tomáše Bati ve Zlíně, Fakulta multimediálních komunikací</t>
  </si>
  <si>
    <t>Zlín Design Week</t>
  </si>
  <si>
    <t>Svět knihy</t>
  </si>
  <si>
    <r>
      <t xml:space="preserve"> body vs. požadavek          </t>
    </r>
    <r>
      <rPr>
        <sz val="11"/>
        <color theme="1"/>
        <rFont val="Calibri"/>
        <family val="2"/>
        <charset val="238"/>
        <scheme val="minor"/>
      </rPr>
      <t xml:space="preserve">(legenda viz A60) </t>
    </r>
  </si>
  <si>
    <r>
      <t xml:space="preserve">meziroční rozdíl dotace       </t>
    </r>
    <r>
      <rPr>
        <sz val="11"/>
        <color theme="1"/>
        <rFont val="Calibri"/>
        <family val="2"/>
        <charset val="238"/>
        <scheme val="minor"/>
      </rPr>
      <t>(legenda viz A61)</t>
    </r>
  </si>
  <si>
    <r>
      <rPr>
        <b/>
        <sz val="11"/>
        <rFont val="Calibri"/>
        <family val="2"/>
        <charset val="238"/>
        <scheme val="minor"/>
      </rPr>
      <t>meziroční rozdíl dotace v % z nákladů 2021</t>
    </r>
    <r>
      <rPr>
        <sz val="11"/>
        <rFont val="Calibri"/>
        <family val="2"/>
        <charset val="238"/>
        <scheme val="minor"/>
      </rPr>
      <t xml:space="preserve"> (legenda viz A62)</t>
    </r>
  </si>
  <si>
    <r>
      <rPr>
        <b/>
        <sz val="11"/>
        <rFont val="Calibri"/>
        <family val="2"/>
        <charset val="238"/>
        <scheme val="minor"/>
      </rPr>
      <t>koeficient krácení</t>
    </r>
    <r>
      <rPr>
        <sz val="11"/>
        <rFont val="Calibri"/>
        <family val="2"/>
        <charset val="238"/>
        <scheme val="minor"/>
      </rPr>
      <t xml:space="preserve">       (legenda viz A63)</t>
    </r>
  </si>
  <si>
    <r>
      <t xml:space="preserve">korekce výsledků                 </t>
    </r>
    <r>
      <rPr>
        <sz val="11"/>
        <rFont val="Calibri"/>
        <family val="2"/>
        <charset val="238"/>
        <scheme val="minor"/>
      </rPr>
      <t>(legenda viz A69)</t>
    </r>
  </si>
  <si>
    <r>
      <t xml:space="preserve">návrh dotace </t>
    </r>
    <r>
      <rPr>
        <sz val="11"/>
        <rFont val="Calibri"/>
        <family val="2"/>
        <charset val="238"/>
        <scheme val="minor"/>
      </rPr>
      <t>(legenda viz A70)</t>
    </r>
  </si>
  <si>
    <r>
      <t xml:space="preserve">dotace 2020 </t>
    </r>
    <r>
      <rPr>
        <sz val="11"/>
        <color theme="1"/>
        <rFont val="Calibri"/>
        <family val="2"/>
        <charset val="238"/>
        <scheme val="minor"/>
      </rPr>
      <t>(legenda viz A59)</t>
    </r>
  </si>
  <si>
    <t>Program státní podpory festivalů profesionálního umění 2021, bodování</t>
  </si>
  <si>
    <t>průměrné hodnocení za program (medián)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</si>
</sst>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0.0"/>
    <numFmt numFmtId="166" formatCode="#,##0\ _K_č"/>
    <numFmt numFmtId="167" formatCode="#,##0.0\ _K_č"/>
    <numFmt numFmtId="168" formatCode="#,##0.0"/>
    <numFmt numFmtId="169" formatCode="_-* #,##0_-;\-* #,##0_-;_-* &quot;-&quot;??_-;_-@_-"/>
    <numFmt numFmtId="170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8"/>
      <color theme="9" tint="-0.24997711111789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</font>
    <font>
      <sz val="11"/>
      <color rgb="FF0070C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70C0"/>
      <name val="Calibri"/>
      <family val="2"/>
    </font>
    <font>
      <b/>
      <sz val="11"/>
      <name val="Calibri"/>
      <family val="2"/>
    </font>
    <font>
      <sz val="11"/>
      <color theme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9" fontId="24" fillId="0" borderId="0" applyFont="0" applyFill="0" applyBorder="0" applyAlignment="0" applyProtection="0"/>
    <xf numFmtId="164" fontId="24" fillId="0" borderId="0" applyFont="0" applyFill="0" applyBorder="0" applyAlignment="0" applyProtection="0"/>
  </cellStyleXfs>
  <cellXfs count="192">
    <xf numFmtId="0" fontId="0" fillId="0" borderId="0" xfId="0"/>
    <xf numFmtId="0" fontId="12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4" fillId="0" borderId="8" xfId="0" applyFont="1" applyBorder="1" applyAlignment="1">
      <alignment wrapText="1"/>
    </xf>
    <xf numFmtId="0" fontId="14" fillId="0" borderId="9" xfId="0" applyFont="1" applyBorder="1" applyAlignment="1">
      <alignment wrapText="1"/>
    </xf>
    <xf numFmtId="166" fontId="14" fillId="0" borderId="7" xfId="0" applyNumberFormat="1" applyFont="1" applyBorder="1" applyAlignment="1">
      <alignment horizontal="center" vertical="center"/>
    </xf>
    <xf numFmtId="166" fontId="15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0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3" fontId="14" fillId="2" borderId="7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3" fontId="14" fillId="2" borderId="14" xfId="0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 wrapText="1"/>
    </xf>
    <xf numFmtId="3" fontId="0" fillId="0" borderId="13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3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7" fillId="0" borderId="0" xfId="0" applyFont="1" applyFill="1" applyBorder="1" applyAlignment="1">
      <alignment wrapText="1"/>
    </xf>
    <xf numFmtId="3" fontId="0" fillId="0" borderId="7" xfId="0" applyNumberFormat="1" applyBorder="1" applyAlignment="1">
      <alignment horizontal="center"/>
    </xf>
    <xf numFmtId="4" fontId="14" fillId="0" borderId="8" xfId="0" applyNumberFormat="1" applyFont="1" applyFill="1" applyBorder="1" applyAlignment="1">
      <alignment horizontal="center"/>
    </xf>
    <xf numFmtId="0" fontId="14" fillId="0" borderId="0" xfId="0" applyFont="1"/>
    <xf numFmtId="4" fontId="6" fillId="0" borderId="8" xfId="0" applyNumberFormat="1" applyFont="1" applyFill="1" applyBorder="1" applyAlignment="1">
      <alignment horizontal="center"/>
    </xf>
    <xf numFmtId="3" fontId="14" fillId="4" borderId="8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 wrapText="1"/>
    </xf>
    <xf numFmtId="3" fontId="7" fillId="0" borderId="18" xfId="0" applyNumberFormat="1" applyFont="1" applyFill="1" applyBorder="1" applyAlignment="1">
      <alignment horizontal="center" wrapText="1"/>
    </xf>
    <xf numFmtId="3" fontId="7" fillId="0" borderId="19" xfId="0" applyNumberFormat="1" applyFont="1" applyFill="1" applyBorder="1" applyAlignment="1">
      <alignment horizontal="center" wrapText="1"/>
    </xf>
    <xf numFmtId="3" fontId="14" fillId="0" borderId="17" xfId="0" applyNumberFormat="1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wrapText="1"/>
    </xf>
    <xf numFmtId="3" fontId="14" fillId="3" borderId="8" xfId="0" applyNumberFormat="1" applyFont="1" applyFill="1" applyBorder="1" applyAlignment="1">
      <alignment horizontal="center" vertical="center"/>
    </xf>
    <xf numFmtId="3" fontId="14" fillId="3" borderId="8" xfId="1" applyNumberFormat="1" applyFont="1" applyFill="1" applyBorder="1" applyAlignment="1">
      <alignment horizontal="center" vertical="center"/>
    </xf>
    <xf numFmtId="3" fontId="14" fillId="4" borderId="22" xfId="0" applyNumberFormat="1" applyFont="1" applyFill="1" applyBorder="1" applyAlignment="1">
      <alignment horizontal="center" vertical="center"/>
    </xf>
    <xf numFmtId="4" fontId="14" fillId="5" borderId="8" xfId="0" applyNumberFormat="1" applyFont="1" applyFill="1" applyBorder="1" applyAlignment="1">
      <alignment horizontal="center"/>
    </xf>
    <xf numFmtId="169" fontId="0" fillId="0" borderId="0" xfId="3" applyNumberFormat="1" applyFont="1"/>
    <xf numFmtId="169" fontId="7" fillId="0" borderId="0" xfId="0" applyNumberFormat="1" applyFont="1"/>
    <xf numFmtId="0" fontId="0" fillId="0" borderId="8" xfId="0" applyFont="1" applyBorder="1" applyAlignment="1">
      <alignment wrapText="1"/>
    </xf>
    <xf numFmtId="170" fontId="17" fillId="0" borderId="7" xfId="3" applyNumberFormat="1" applyFont="1" applyFill="1" applyBorder="1" applyAlignment="1">
      <alignment horizontal="center" vertical="center"/>
    </xf>
    <xf numFmtId="3" fontId="14" fillId="0" borderId="7" xfId="1" applyNumberFormat="1" applyFont="1" applyBorder="1" applyAlignment="1">
      <alignment horizontal="center" vertical="center"/>
    </xf>
    <xf numFmtId="3" fontId="14" fillId="0" borderId="11" xfId="1" applyNumberFormat="1" applyFont="1" applyBorder="1" applyAlignment="1">
      <alignment horizontal="center" vertical="center"/>
    </xf>
    <xf numFmtId="3" fontId="14" fillId="0" borderId="14" xfId="1" applyNumberFormat="1" applyFont="1" applyBorder="1" applyAlignment="1">
      <alignment horizontal="center" vertical="center"/>
    </xf>
    <xf numFmtId="3" fontId="14" fillId="0" borderId="13" xfId="1" applyNumberFormat="1" applyFont="1" applyFill="1" applyBorder="1" applyAlignment="1">
      <alignment horizontal="center" vertical="center"/>
    </xf>
    <xf numFmtId="3" fontId="14" fillId="0" borderId="13" xfId="1" applyNumberFormat="1" applyFont="1" applyBorder="1" applyAlignment="1">
      <alignment horizontal="center" vertical="center"/>
    </xf>
    <xf numFmtId="9" fontId="13" fillId="0" borderId="15" xfId="2" applyFont="1" applyFill="1" applyBorder="1" applyAlignment="1">
      <alignment horizontal="center"/>
    </xf>
    <xf numFmtId="170" fontId="0" fillId="0" borderId="7" xfId="3" applyNumberFormat="1" applyFont="1" applyBorder="1" applyAlignment="1">
      <alignment horizontal="center"/>
    </xf>
    <xf numFmtId="3" fontId="7" fillId="2" borderId="7" xfId="0" applyNumberFormat="1" applyFont="1" applyFill="1" applyBorder="1" applyAlignment="1">
      <alignment horizontal="center" wrapText="1"/>
    </xf>
    <xf numFmtId="3" fontId="14" fillId="2" borderId="7" xfId="0" applyNumberFormat="1" applyFont="1" applyFill="1" applyBorder="1" applyAlignment="1">
      <alignment horizontal="center"/>
    </xf>
    <xf numFmtId="3" fontId="14" fillId="6" borderId="8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/>
    <xf numFmtId="0" fontId="14" fillId="2" borderId="7" xfId="0" applyFont="1" applyFill="1" applyBorder="1" applyAlignment="1">
      <alignment horizontal="center" wrapText="1"/>
    </xf>
    <xf numFmtId="0" fontId="25" fillId="2" borderId="7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9" fontId="0" fillId="0" borderId="0" xfId="0" applyNumberFormat="1" applyFill="1" applyAlignment="1">
      <alignment wrapText="1"/>
    </xf>
    <xf numFmtId="0" fontId="3" fillId="0" borderId="0" xfId="0" applyFont="1" applyAlignment="1"/>
    <xf numFmtId="0" fontId="7" fillId="7" borderId="0" xfId="0" applyFont="1" applyFill="1" applyAlignment="1">
      <alignment wrapText="1"/>
    </xf>
    <xf numFmtId="0" fontId="0" fillId="0" borderId="0" xfId="0" applyBorder="1" applyAlignment="1">
      <alignment horizontal="left" wrapText="1"/>
    </xf>
    <xf numFmtId="0" fontId="27" fillId="0" borderId="7" xfId="0" applyFont="1" applyBorder="1" applyAlignment="1">
      <alignment wrapText="1"/>
    </xf>
    <xf numFmtId="165" fontId="9" fillId="0" borderId="7" xfId="0" applyNumberFormat="1" applyFont="1" applyFill="1" applyBorder="1" applyAlignment="1">
      <alignment horizontal="center" wrapText="1"/>
    </xf>
    <xf numFmtId="165" fontId="14" fillId="0" borderId="7" xfId="0" applyNumberFormat="1" applyFont="1" applyFill="1" applyBorder="1" applyAlignment="1">
      <alignment horizontal="center" wrapText="1"/>
    </xf>
    <xf numFmtId="167" fontId="14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wrapText="1"/>
    </xf>
    <xf numFmtId="165" fontId="0" fillId="0" borderId="7" xfId="0" applyNumberFormat="1" applyFill="1" applyBorder="1" applyAlignment="1">
      <alignment horizontal="center" wrapText="1"/>
    </xf>
    <xf numFmtId="165" fontId="26" fillId="0" borderId="7" xfId="0" applyNumberFormat="1" applyFont="1" applyFill="1" applyBorder="1" applyAlignment="1">
      <alignment horizontal="center" wrapText="1"/>
    </xf>
    <xf numFmtId="165" fontId="17" fillId="0" borderId="7" xfId="0" applyNumberFormat="1" applyFont="1" applyFill="1" applyBorder="1" applyAlignment="1">
      <alignment horizontal="center" wrapText="1"/>
    </xf>
    <xf numFmtId="1" fontId="7" fillId="0" borderId="12" xfId="0" applyNumberFormat="1" applyFont="1" applyFill="1" applyBorder="1" applyAlignment="1">
      <alignment horizontal="center"/>
    </xf>
    <xf numFmtId="165" fontId="20" fillId="0" borderId="12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14" fillId="0" borderId="29" xfId="0" applyFont="1" applyBorder="1" applyAlignment="1">
      <alignment wrapText="1"/>
    </xf>
    <xf numFmtId="0" fontId="14" fillId="0" borderId="30" xfId="0" applyFont="1" applyFill="1" applyBorder="1" applyAlignment="1">
      <alignment wrapText="1"/>
    </xf>
    <xf numFmtId="165" fontId="14" fillId="0" borderId="30" xfId="0" applyNumberFormat="1" applyFont="1" applyFill="1" applyBorder="1" applyAlignment="1">
      <alignment horizontal="center" wrapText="1"/>
    </xf>
    <xf numFmtId="166" fontId="17" fillId="0" borderId="30" xfId="0" applyNumberFormat="1" applyFont="1" applyFill="1" applyBorder="1" applyAlignment="1">
      <alignment horizontal="center" vertical="center"/>
    </xf>
    <xf numFmtId="3" fontId="14" fillId="0" borderId="31" xfId="0" applyNumberFormat="1" applyFont="1" applyFill="1" applyBorder="1" applyAlignment="1">
      <alignment horizontal="center" vertical="center"/>
    </xf>
    <xf numFmtId="3" fontId="14" fillId="3" borderId="32" xfId="0" applyNumberFormat="1" applyFont="1" applyFill="1" applyBorder="1" applyAlignment="1">
      <alignment horizontal="center" vertical="center"/>
    </xf>
    <xf numFmtId="3" fontId="14" fillId="4" borderId="33" xfId="0" applyNumberFormat="1" applyFont="1" applyFill="1" applyBorder="1" applyAlignment="1">
      <alignment horizontal="center" vertical="center"/>
    </xf>
    <xf numFmtId="3" fontId="14" fillId="0" borderId="34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14" fillId="0" borderId="37" xfId="0" applyFont="1" applyBorder="1" applyAlignment="1">
      <alignment wrapText="1"/>
    </xf>
    <xf numFmtId="0" fontId="14" fillId="0" borderId="38" xfId="0" applyFont="1" applyBorder="1" applyAlignment="1">
      <alignment wrapText="1"/>
    </xf>
    <xf numFmtId="165" fontId="14" fillId="0" borderId="38" xfId="0" applyNumberFormat="1" applyFont="1" applyFill="1" applyBorder="1" applyAlignment="1">
      <alignment horizontal="center" wrapText="1"/>
    </xf>
    <xf numFmtId="166" fontId="17" fillId="0" borderId="38" xfId="0" applyNumberFormat="1" applyFont="1" applyFill="1" applyBorder="1" applyAlignment="1">
      <alignment horizontal="center" vertical="center"/>
    </xf>
    <xf numFmtId="3" fontId="14" fillId="2" borderId="38" xfId="0" applyNumberFormat="1" applyFont="1" applyFill="1" applyBorder="1" applyAlignment="1">
      <alignment horizontal="center" vertical="center"/>
    </xf>
    <xf numFmtId="3" fontId="14" fillId="3" borderId="39" xfId="0" applyNumberFormat="1" applyFont="1" applyFill="1" applyBorder="1" applyAlignment="1">
      <alignment horizontal="center" vertical="center"/>
    </xf>
    <xf numFmtId="3" fontId="14" fillId="4" borderId="40" xfId="0" applyNumberFormat="1" applyFont="1" applyFill="1" applyBorder="1" applyAlignment="1">
      <alignment horizontal="center" vertical="center"/>
    </xf>
    <xf numFmtId="3" fontId="14" fillId="0" borderId="41" xfId="0" applyNumberFormat="1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wrapText="1"/>
    </xf>
    <xf numFmtId="0" fontId="17" fillId="0" borderId="8" xfId="0" applyFont="1" applyFill="1" applyBorder="1" applyAlignment="1">
      <alignment wrapText="1"/>
    </xf>
    <xf numFmtId="1" fontId="20" fillId="0" borderId="12" xfId="0" applyNumberFormat="1" applyFont="1" applyFill="1" applyBorder="1" applyAlignment="1">
      <alignment horizontal="center"/>
    </xf>
    <xf numFmtId="0" fontId="17" fillId="0" borderId="29" xfId="0" applyFont="1" applyFill="1" applyBorder="1" applyAlignment="1">
      <alignment wrapText="1"/>
    </xf>
    <xf numFmtId="165" fontId="17" fillId="0" borderId="30" xfId="0" applyNumberFormat="1" applyFont="1" applyFill="1" applyBorder="1" applyAlignment="1">
      <alignment horizontal="center" wrapText="1"/>
    </xf>
    <xf numFmtId="3" fontId="17" fillId="0" borderId="30" xfId="0" applyNumberFormat="1" applyFont="1" applyFill="1" applyBorder="1" applyAlignment="1">
      <alignment horizontal="center" vertical="center"/>
    </xf>
    <xf numFmtId="3" fontId="17" fillId="0" borderId="30" xfId="0" applyNumberFormat="1" applyFont="1" applyBorder="1" applyAlignment="1">
      <alignment horizontal="center" vertical="center"/>
    </xf>
    <xf numFmtId="0" fontId="17" fillId="0" borderId="43" xfId="0" applyFont="1" applyFill="1" applyBorder="1" applyAlignment="1">
      <alignment wrapText="1"/>
    </xf>
    <xf numFmtId="0" fontId="17" fillId="0" borderId="16" xfId="0" applyFont="1" applyFill="1" applyBorder="1" applyAlignment="1">
      <alignment wrapText="1"/>
    </xf>
    <xf numFmtId="0" fontId="17" fillId="0" borderId="37" xfId="0" applyFont="1" applyFill="1" applyBorder="1" applyAlignment="1">
      <alignment wrapText="1"/>
    </xf>
    <xf numFmtId="165" fontId="17" fillId="0" borderId="38" xfId="0" applyNumberFormat="1" applyFont="1" applyFill="1" applyBorder="1" applyAlignment="1">
      <alignment horizontal="center" wrapText="1"/>
    </xf>
    <xf numFmtId="3" fontId="17" fillId="0" borderId="38" xfId="0" applyNumberFormat="1" applyFont="1" applyFill="1" applyBorder="1" applyAlignment="1">
      <alignment horizontal="center" vertical="center"/>
    </xf>
    <xf numFmtId="3" fontId="14" fillId="6" borderId="3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wrapText="1"/>
    </xf>
    <xf numFmtId="1" fontId="22" fillId="0" borderId="12" xfId="0" applyNumberFormat="1" applyFont="1" applyFill="1" applyBorder="1" applyAlignment="1">
      <alignment horizontal="center"/>
    </xf>
    <xf numFmtId="0" fontId="17" fillId="0" borderId="29" xfId="0" applyFont="1" applyBorder="1" applyAlignment="1">
      <alignment wrapText="1"/>
    </xf>
    <xf numFmtId="167" fontId="14" fillId="0" borderId="30" xfId="0" applyNumberFormat="1" applyFont="1" applyFill="1" applyBorder="1" applyAlignment="1">
      <alignment horizontal="center" vertical="center"/>
    </xf>
    <xf numFmtId="166" fontId="14" fillId="0" borderId="30" xfId="0" applyNumberFormat="1" applyFont="1" applyBorder="1" applyAlignment="1">
      <alignment horizontal="center" vertical="center"/>
    </xf>
    <xf numFmtId="3" fontId="14" fillId="0" borderId="30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wrapText="1"/>
    </xf>
    <xf numFmtId="0" fontId="17" fillId="0" borderId="37" xfId="0" applyFont="1" applyBorder="1" applyAlignment="1">
      <alignment wrapText="1"/>
    </xf>
    <xf numFmtId="167" fontId="14" fillId="0" borderId="38" xfId="0" applyNumberFormat="1" applyFont="1" applyFill="1" applyBorder="1" applyAlignment="1">
      <alignment horizontal="center" vertical="center"/>
    </xf>
    <xf numFmtId="166" fontId="14" fillId="0" borderId="38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0" fontId="14" fillId="0" borderId="8" xfId="0" applyFont="1" applyBorder="1"/>
    <xf numFmtId="0" fontId="0" fillId="0" borderId="30" xfId="0" applyFill="1" applyBorder="1" applyAlignment="1">
      <alignment horizontal="center" wrapText="1"/>
    </xf>
    <xf numFmtId="166" fontId="17" fillId="0" borderId="30" xfId="0" applyNumberFormat="1" applyFont="1" applyFill="1" applyBorder="1" applyAlignment="1">
      <alignment horizontal="center" vertical="center" wrapText="1"/>
    </xf>
    <xf numFmtId="0" fontId="14" fillId="0" borderId="16" xfId="0" applyFont="1" applyBorder="1"/>
    <xf numFmtId="0" fontId="0" fillId="0" borderId="38" xfId="0" applyFill="1" applyBorder="1" applyAlignment="1">
      <alignment horizontal="center" wrapText="1"/>
    </xf>
    <xf numFmtId="3" fontId="17" fillId="0" borderId="38" xfId="0" applyNumberFormat="1" applyFont="1" applyFill="1" applyBorder="1" applyAlignment="1">
      <alignment horizontal="center" vertical="center" wrapText="1"/>
    </xf>
    <xf numFmtId="1" fontId="22" fillId="0" borderId="12" xfId="0" applyNumberFormat="1" applyFont="1" applyFill="1" applyBorder="1" applyAlignment="1">
      <alignment horizontal="center" vertical="center"/>
    </xf>
    <xf numFmtId="0" fontId="14" fillId="0" borderId="29" xfId="0" applyFont="1" applyBorder="1" applyAlignment="1"/>
    <xf numFmtId="165" fontId="0" fillId="0" borderId="30" xfId="0" applyNumberFormat="1" applyFill="1" applyBorder="1" applyAlignment="1">
      <alignment horizontal="center" wrapText="1"/>
    </xf>
    <xf numFmtId="3" fontId="14" fillId="0" borderId="30" xfId="1" applyNumberFormat="1" applyFont="1" applyBorder="1" applyAlignment="1">
      <alignment horizontal="center" vertical="center"/>
    </xf>
    <xf numFmtId="3" fontId="14" fillId="0" borderId="32" xfId="1" applyNumberFormat="1" applyFont="1" applyBorder="1" applyAlignment="1">
      <alignment horizontal="center" vertical="center"/>
    </xf>
    <xf numFmtId="3" fontId="14" fillId="3" borderId="32" xfId="1" applyNumberFormat="1" applyFont="1" applyFill="1" applyBorder="1" applyAlignment="1">
      <alignment horizontal="center" vertical="center"/>
    </xf>
    <xf numFmtId="0" fontId="14" fillId="0" borderId="16" xfId="0" applyFont="1" applyBorder="1" applyAlignment="1"/>
    <xf numFmtId="1" fontId="16" fillId="0" borderId="12" xfId="0" applyNumberFormat="1" applyFont="1" applyFill="1" applyBorder="1" applyAlignment="1">
      <alignment horizontal="center"/>
    </xf>
    <xf numFmtId="0" fontId="14" fillId="0" borderId="9" xfId="0" applyFont="1" applyBorder="1"/>
    <xf numFmtId="0" fontId="14" fillId="0" borderId="45" xfId="0" applyFont="1" applyBorder="1" applyAlignment="1"/>
    <xf numFmtId="165" fontId="0" fillId="0" borderId="11" xfId="0" applyNumberFormat="1" applyFill="1" applyBorder="1" applyAlignment="1">
      <alignment horizontal="center" wrapText="1"/>
    </xf>
    <xf numFmtId="3" fontId="14" fillId="0" borderId="9" xfId="1" applyNumberFormat="1" applyFont="1" applyBorder="1" applyAlignment="1">
      <alignment horizontal="center" vertical="center"/>
    </xf>
    <xf numFmtId="3" fontId="14" fillId="3" borderId="9" xfId="1" applyNumberFormat="1" applyFont="1" applyFill="1" applyBorder="1" applyAlignment="1">
      <alignment horizontal="center" vertical="center"/>
    </xf>
    <xf numFmtId="3" fontId="14" fillId="4" borderId="46" xfId="0" applyNumberFormat="1" applyFont="1" applyFill="1" applyBorder="1" applyAlignment="1">
      <alignment horizontal="center" vertical="center"/>
    </xf>
    <xf numFmtId="3" fontId="14" fillId="0" borderId="47" xfId="0" applyNumberFormat="1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168" fontId="0" fillId="0" borderId="2" xfId="0" applyNumberFormat="1" applyFill="1" applyBorder="1" applyAlignment="1">
      <alignment horizontal="center" wrapText="1"/>
    </xf>
    <xf numFmtId="3" fontId="0" fillId="0" borderId="2" xfId="0" applyNumberFormat="1" applyBorder="1" applyAlignment="1">
      <alignment horizontal="center" wrapText="1"/>
    </xf>
    <xf numFmtId="3" fontId="0" fillId="3" borderId="4" xfId="0" applyNumberFormat="1" applyFill="1" applyBorder="1" applyAlignment="1">
      <alignment horizontal="center" wrapText="1"/>
    </xf>
    <xf numFmtId="3" fontId="14" fillId="4" borderId="2" xfId="0" applyNumberFormat="1" applyFont="1" applyFill="1" applyBorder="1" applyAlignment="1">
      <alignment horizontal="center" vertical="center"/>
    </xf>
    <xf numFmtId="3" fontId="14" fillId="0" borderId="49" xfId="0" applyNumberFormat="1" applyFont="1" applyFill="1" applyBorder="1" applyAlignment="1">
      <alignment horizontal="center" vertical="center"/>
    </xf>
    <xf numFmtId="165" fontId="0" fillId="0" borderId="35" xfId="0" applyNumberFormat="1" applyFill="1" applyBorder="1" applyAlignment="1">
      <alignment horizontal="center"/>
    </xf>
    <xf numFmtId="165" fontId="0" fillId="0" borderId="30" xfId="0" applyNumberFormat="1" applyFill="1" applyBorder="1" applyAlignment="1">
      <alignment horizontal="center"/>
    </xf>
    <xf numFmtId="165" fontId="13" fillId="0" borderId="30" xfId="0" applyNumberFormat="1" applyFont="1" applyFill="1" applyBorder="1" applyAlignment="1">
      <alignment horizontal="center"/>
    </xf>
    <xf numFmtId="165" fontId="13" fillId="0" borderId="21" xfId="0" applyNumberFormat="1" applyFont="1" applyFill="1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13" fillId="0" borderId="7" xfId="0" applyNumberFormat="1" applyFont="1" applyFill="1" applyBorder="1" applyAlignment="1">
      <alignment horizontal="center"/>
    </xf>
    <xf numFmtId="165" fontId="13" fillId="0" borderId="36" xfId="0" applyNumberFormat="1" applyFont="1" applyFill="1" applyBorder="1" applyAlignment="1">
      <alignment horizontal="center"/>
    </xf>
    <xf numFmtId="165" fontId="18" fillId="0" borderId="38" xfId="0" applyNumberFormat="1" applyFont="1" applyFill="1" applyBorder="1" applyAlignment="1">
      <alignment horizontal="center"/>
    </xf>
    <xf numFmtId="165" fontId="19" fillId="0" borderId="38" xfId="0" applyNumberFormat="1" applyFont="1" applyFill="1" applyBorder="1" applyAlignment="1">
      <alignment horizontal="center"/>
    </xf>
    <xf numFmtId="165" fontId="19" fillId="0" borderId="42" xfId="0" applyNumberFormat="1" applyFont="1" applyFill="1" applyBorder="1" applyAlignment="1">
      <alignment horizontal="center"/>
    </xf>
    <xf numFmtId="165" fontId="18" fillId="0" borderId="35" xfId="0" applyNumberFormat="1" applyFont="1" applyFill="1" applyBorder="1" applyAlignment="1">
      <alignment horizontal="center"/>
    </xf>
    <xf numFmtId="165" fontId="18" fillId="0" borderId="30" xfId="0" applyNumberFormat="1" applyFont="1" applyFill="1" applyBorder="1" applyAlignment="1">
      <alignment horizontal="center"/>
    </xf>
    <xf numFmtId="165" fontId="19" fillId="0" borderId="30" xfId="0" applyNumberFormat="1" applyFont="1" applyFill="1" applyBorder="1" applyAlignment="1">
      <alignment horizontal="center"/>
    </xf>
    <xf numFmtId="165" fontId="19" fillId="0" borderId="21" xfId="0" applyNumberFormat="1" applyFont="1" applyFill="1" applyBorder="1" applyAlignment="1">
      <alignment horizontal="center"/>
    </xf>
    <xf numFmtId="165" fontId="18" fillId="0" borderId="12" xfId="0" applyNumberFormat="1" applyFont="1" applyFill="1" applyBorder="1" applyAlignment="1">
      <alignment horizontal="center"/>
    </xf>
    <xf numFmtId="165" fontId="18" fillId="0" borderId="7" xfId="0" applyNumberFormat="1" applyFont="1" applyFill="1" applyBorder="1" applyAlignment="1">
      <alignment horizontal="center"/>
    </xf>
    <xf numFmtId="165" fontId="19" fillId="0" borderId="7" xfId="0" applyNumberFormat="1" applyFont="1" applyFill="1" applyBorder="1" applyAlignment="1">
      <alignment horizontal="center"/>
    </xf>
    <xf numFmtId="165" fontId="19" fillId="0" borderId="36" xfId="0" applyNumberFormat="1" applyFont="1" applyFill="1" applyBorder="1" applyAlignment="1">
      <alignment horizontal="center"/>
    </xf>
    <xf numFmtId="165" fontId="18" fillId="0" borderId="44" xfId="0" applyNumberFormat="1" applyFont="1" applyFill="1" applyBorder="1" applyAlignment="1">
      <alignment horizontal="center"/>
    </xf>
    <xf numFmtId="165" fontId="21" fillId="0" borderId="30" xfId="0" applyNumberFormat="1" applyFont="1" applyFill="1" applyBorder="1" applyAlignment="1">
      <alignment horizontal="center"/>
    </xf>
    <xf numFmtId="165" fontId="21" fillId="0" borderId="21" xfId="0" applyNumberFormat="1" applyFont="1" applyFill="1" applyBorder="1" applyAlignment="1">
      <alignment horizontal="center"/>
    </xf>
    <xf numFmtId="165" fontId="21" fillId="0" borderId="7" xfId="0" applyNumberFormat="1" applyFont="1" applyFill="1" applyBorder="1" applyAlignment="1">
      <alignment horizontal="center"/>
    </xf>
    <xf numFmtId="165" fontId="21" fillId="0" borderId="36" xfId="0" applyNumberFormat="1" applyFont="1" applyFill="1" applyBorder="1" applyAlignment="1">
      <alignment horizontal="center"/>
    </xf>
    <xf numFmtId="165" fontId="21" fillId="0" borderId="38" xfId="0" applyNumberFormat="1" applyFont="1" applyFill="1" applyBorder="1" applyAlignment="1">
      <alignment horizontal="center"/>
    </xf>
    <xf numFmtId="165" fontId="21" fillId="0" borderId="42" xfId="0" applyNumberFormat="1" applyFont="1" applyFill="1" applyBorder="1" applyAlignment="1">
      <alignment horizontal="center"/>
    </xf>
    <xf numFmtId="165" fontId="18" fillId="0" borderId="30" xfId="0" applyNumberFormat="1" applyFont="1" applyFill="1" applyBorder="1" applyAlignment="1">
      <alignment horizontal="center" vertical="center"/>
    </xf>
    <xf numFmtId="165" fontId="21" fillId="0" borderId="30" xfId="0" applyNumberFormat="1" applyFont="1" applyFill="1" applyBorder="1" applyAlignment="1">
      <alignment horizontal="center" vertical="center"/>
    </xf>
    <xf numFmtId="165" fontId="21" fillId="0" borderId="21" xfId="0" applyNumberFormat="1" applyFont="1" applyFill="1" applyBorder="1" applyAlignment="1">
      <alignment horizontal="center" vertical="center"/>
    </xf>
    <xf numFmtId="165" fontId="18" fillId="0" borderId="7" xfId="0" applyNumberFormat="1" applyFont="1" applyFill="1" applyBorder="1" applyAlignment="1">
      <alignment horizontal="center" vertical="center"/>
    </xf>
    <xf numFmtId="165" fontId="21" fillId="0" borderId="7" xfId="0" applyNumberFormat="1" applyFont="1" applyFill="1" applyBorder="1" applyAlignment="1">
      <alignment horizontal="center" vertical="center"/>
    </xf>
    <xf numFmtId="165" fontId="21" fillId="0" borderId="36" xfId="0" applyNumberFormat="1" applyFont="1" applyFill="1" applyBorder="1" applyAlignment="1">
      <alignment horizontal="center" vertical="center"/>
    </xf>
    <xf numFmtId="165" fontId="18" fillId="0" borderId="11" xfId="0" applyNumberFormat="1" applyFont="1" applyFill="1" applyBorder="1" applyAlignment="1">
      <alignment horizontal="center" vertical="center"/>
    </xf>
    <xf numFmtId="165" fontId="21" fillId="0" borderId="11" xfId="0" applyNumberFormat="1" applyFont="1" applyFill="1" applyBorder="1" applyAlignment="1">
      <alignment horizontal="center" vertical="center"/>
    </xf>
    <xf numFmtId="165" fontId="21" fillId="0" borderId="48" xfId="0" applyNumberFormat="1" applyFont="1" applyFill="1" applyBorder="1" applyAlignment="1">
      <alignment horizontal="center" vertical="center"/>
    </xf>
    <xf numFmtId="165" fontId="15" fillId="0" borderId="2" xfId="0" applyNumberFormat="1" applyFont="1" applyFill="1" applyBorder="1" applyAlignment="1">
      <alignment horizontal="center"/>
    </xf>
    <xf numFmtId="165" fontId="23" fillId="0" borderId="2" xfId="0" applyNumberFormat="1" applyFont="1" applyFill="1" applyBorder="1" applyAlignment="1">
      <alignment horizontal="center"/>
    </xf>
    <xf numFmtId="165" fontId="23" fillId="0" borderId="50" xfId="0" applyNumberFormat="1" applyFont="1" applyFill="1" applyBorder="1" applyAlignment="1">
      <alignment horizontal="center"/>
    </xf>
  </cellXfs>
  <cellStyles count="4">
    <cellStyle name="Čárka" xfId="3" builtinId="3"/>
    <cellStyle name="Normální" xfId="0" builtinId="0"/>
    <cellStyle name="Normální 2" xfId="1"/>
    <cellStyle name="Procenta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CC99FF"/>
      <color rgb="FFFFCC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2" name="Šipka doprav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5657850" y="2628900"/>
          <a:ext cx="16192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17</xdr:col>
      <xdr:colOff>114300</xdr:colOff>
      <xdr:row>4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3" name="Šipka doprava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1268075" y="2628900"/>
          <a:ext cx="30480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4" name="Šipka doprava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7277100" y="2628900"/>
          <a:ext cx="1590675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5" name="Šipka doprava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8058150" y="2628900"/>
          <a:ext cx="169545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.zahradnickova\AppData\Local\Microsoft\Windows\INetCache\Content.Outlook\T3P2JDIG\PF%20Altern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Kocabek"/>
      <sheetName val="P2 Plocek"/>
      <sheetName val="P3 Tesař"/>
      <sheetName val="P4 Fort"/>
      <sheetName val="P5 Muller"/>
      <sheetName val="P6 Parizek"/>
      <sheetName val="P7 Opekar"/>
      <sheetName val="Výsledek"/>
      <sheetName val="Součty"/>
    </sheetNames>
    <sheetDataSet>
      <sheetData sheetId="0" refreshError="1">
        <row r="3">
          <cell r="C3">
            <v>15</v>
          </cell>
          <cell r="D3">
            <v>12</v>
          </cell>
          <cell r="E3">
            <v>8</v>
          </cell>
          <cell r="G3">
            <v>4</v>
          </cell>
          <cell r="H3">
            <v>7</v>
          </cell>
          <cell r="J3">
            <v>17</v>
          </cell>
          <cell r="K3">
            <v>4</v>
          </cell>
          <cell r="L3">
            <v>4</v>
          </cell>
          <cell r="M3">
            <v>3</v>
          </cell>
        </row>
        <row r="4">
          <cell r="C4">
            <v>18</v>
          </cell>
          <cell r="D4">
            <v>18</v>
          </cell>
          <cell r="E4">
            <v>9</v>
          </cell>
          <cell r="G4">
            <v>4</v>
          </cell>
          <cell r="H4">
            <v>8</v>
          </cell>
          <cell r="J4">
            <v>19</v>
          </cell>
          <cell r="K4">
            <v>5</v>
          </cell>
          <cell r="L4">
            <v>5</v>
          </cell>
          <cell r="M4">
            <v>4</v>
          </cell>
        </row>
        <row r="5">
          <cell r="C5">
            <v>17</v>
          </cell>
          <cell r="D5">
            <v>15</v>
          </cell>
          <cell r="E5">
            <v>6</v>
          </cell>
          <cell r="G5">
            <v>4</v>
          </cell>
          <cell r="H5">
            <v>7</v>
          </cell>
          <cell r="J5">
            <v>5</v>
          </cell>
          <cell r="K5">
            <v>3</v>
          </cell>
          <cell r="L5">
            <v>3</v>
          </cell>
          <cell r="M5">
            <v>3</v>
          </cell>
        </row>
        <row r="6">
          <cell r="C6">
            <v>19</v>
          </cell>
          <cell r="D6">
            <v>18</v>
          </cell>
          <cell r="E6">
            <v>9</v>
          </cell>
          <cell r="G6">
            <v>5</v>
          </cell>
          <cell r="H6">
            <v>10</v>
          </cell>
          <cell r="J6">
            <v>20</v>
          </cell>
          <cell r="K6">
            <v>5</v>
          </cell>
          <cell r="L6">
            <v>4</v>
          </cell>
          <cell r="M6">
            <v>5</v>
          </cell>
        </row>
        <row r="8">
          <cell r="C8">
            <v>19</v>
          </cell>
          <cell r="D8">
            <v>18</v>
          </cell>
          <cell r="E8">
            <v>9</v>
          </cell>
          <cell r="G8">
            <v>5</v>
          </cell>
          <cell r="H8">
            <v>10</v>
          </cell>
          <cell r="J8">
            <v>19</v>
          </cell>
          <cell r="K8">
            <v>4</v>
          </cell>
          <cell r="L8">
            <v>5</v>
          </cell>
          <cell r="M8">
            <v>4</v>
          </cell>
        </row>
        <row r="9">
          <cell r="C9">
            <v>16</v>
          </cell>
          <cell r="D9">
            <v>16</v>
          </cell>
          <cell r="E9">
            <v>8</v>
          </cell>
          <cell r="G9">
            <v>4</v>
          </cell>
          <cell r="H9">
            <v>6</v>
          </cell>
          <cell r="J9">
            <v>15</v>
          </cell>
          <cell r="K9">
            <v>4</v>
          </cell>
          <cell r="L9">
            <v>4</v>
          </cell>
          <cell r="M9">
            <v>3</v>
          </cell>
        </row>
        <row r="10">
          <cell r="C10">
            <v>18</v>
          </cell>
          <cell r="D10">
            <v>18</v>
          </cell>
          <cell r="E10">
            <v>9</v>
          </cell>
          <cell r="G10">
            <v>5</v>
          </cell>
          <cell r="H10">
            <v>10</v>
          </cell>
          <cell r="J10">
            <v>20</v>
          </cell>
          <cell r="K10">
            <v>5</v>
          </cell>
          <cell r="L10">
            <v>5</v>
          </cell>
          <cell r="M10">
            <v>4</v>
          </cell>
        </row>
        <row r="11">
          <cell r="C11">
            <v>20</v>
          </cell>
          <cell r="D11">
            <v>18</v>
          </cell>
          <cell r="E11">
            <v>8</v>
          </cell>
          <cell r="G11">
            <v>5</v>
          </cell>
          <cell r="H11">
            <v>9</v>
          </cell>
          <cell r="J11">
            <v>18</v>
          </cell>
          <cell r="K11">
            <v>4</v>
          </cell>
          <cell r="L11">
            <v>5</v>
          </cell>
          <cell r="M11">
            <v>5</v>
          </cell>
        </row>
        <row r="12">
          <cell r="C12">
            <v>18</v>
          </cell>
          <cell r="D12">
            <v>17</v>
          </cell>
          <cell r="E12">
            <v>8</v>
          </cell>
          <cell r="G12">
            <v>5</v>
          </cell>
          <cell r="H12">
            <v>3</v>
          </cell>
          <cell r="J12">
            <v>16</v>
          </cell>
          <cell r="K12">
            <v>4</v>
          </cell>
          <cell r="L12">
            <v>4</v>
          </cell>
          <cell r="M12">
            <v>4</v>
          </cell>
        </row>
        <row r="13">
          <cell r="C13">
            <v>17</v>
          </cell>
          <cell r="D13">
            <v>18</v>
          </cell>
          <cell r="E13">
            <v>10</v>
          </cell>
          <cell r="G13">
            <v>5</v>
          </cell>
          <cell r="H13">
            <v>10</v>
          </cell>
          <cell r="J13">
            <v>20</v>
          </cell>
          <cell r="K13">
            <v>5</v>
          </cell>
          <cell r="L13">
            <v>5</v>
          </cell>
          <cell r="M13">
            <v>4</v>
          </cell>
        </row>
        <row r="14">
          <cell r="C14">
            <v>16</v>
          </cell>
          <cell r="D14">
            <v>13</v>
          </cell>
          <cell r="E14">
            <v>7</v>
          </cell>
          <cell r="G14">
            <v>4</v>
          </cell>
          <cell r="H14">
            <v>8</v>
          </cell>
          <cell r="J14">
            <v>17</v>
          </cell>
          <cell r="K14">
            <v>4</v>
          </cell>
          <cell r="L14">
            <v>4</v>
          </cell>
          <cell r="M14">
            <v>3</v>
          </cell>
        </row>
      </sheetData>
      <sheetData sheetId="1" refreshError="1">
        <row r="3">
          <cell r="C3">
            <v>4</v>
          </cell>
          <cell r="D3">
            <v>8</v>
          </cell>
          <cell r="E3">
            <v>4</v>
          </cell>
          <cell r="G3">
            <v>2</v>
          </cell>
          <cell r="H3">
            <v>2</v>
          </cell>
          <cell r="J3">
            <v>5</v>
          </cell>
          <cell r="K3">
            <v>3</v>
          </cell>
          <cell r="L3">
            <v>3</v>
          </cell>
          <cell r="M3">
            <v>3</v>
          </cell>
        </row>
        <row r="4">
          <cell r="C4">
            <v>20</v>
          </cell>
          <cell r="D4">
            <v>18</v>
          </cell>
          <cell r="E4">
            <v>9</v>
          </cell>
          <cell r="G4">
            <v>5</v>
          </cell>
          <cell r="H4">
            <v>7</v>
          </cell>
          <cell r="J4">
            <v>20</v>
          </cell>
          <cell r="K4">
            <v>5</v>
          </cell>
          <cell r="L4">
            <v>5</v>
          </cell>
          <cell r="M4">
            <v>5</v>
          </cell>
        </row>
        <row r="5">
          <cell r="C5">
            <v>8</v>
          </cell>
          <cell r="D5">
            <v>6</v>
          </cell>
          <cell r="E5">
            <v>3</v>
          </cell>
          <cell r="G5">
            <v>2</v>
          </cell>
          <cell r="H5">
            <v>3</v>
          </cell>
          <cell r="J5">
            <v>8</v>
          </cell>
          <cell r="K5">
            <v>2</v>
          </cell>
          <cell r="L5">
            <v>3</v>
          </cell>
          <cell r="M5">
            <v>2</v>
          </cell>
        </row>
        <row r="6">
          <cell r="C6">
            <v>20</v>
          </cell>
          <cell r="D6">
            <v>18</v>
          </cell>
          <cell r="E6">
            <v>9</v>
          </cell>
          <cell r="G6">
            <v>5</v>
          </cell>
          <cell r="H6">
            <v>8</v>
          </cell>
          <cell r="J6">
            <v>20</v>
          </cell>
          <cell r="K6">
            <v>5</v>
          </cell>
          <cell r="L6">
            <v>5</v>
          </cell>
          <cell r="M6">
            <v>4</v>
          </cell>
        </row>
        <row r="8">
          <cell r="C8">
            <v>20</v>
          </cell>
          <cell r="D8">
            <v>18</v>
          </cell>
          <cell r="E8">
            <v>9</v>
          </cell>
          <cell r="G8">
            <v>5</v>
          </cell>
          <cell r="H8">
            <v>9</v>
          </cell>
          <cell r="J8">
            <v>20</v>
          </cell>
          <cell r="K8">
            <v>5</v>
          </cell>
          <cell r="L8">
            <v>5</v>
          </cell>
          <cell r="M8">
            <v>5</v>
          </cell>
        </row>
        <row r="9">
          <cell r="C9">
            <v>6</v>
          </cell>
          <cell r="D9">
            <v>6</v>
          </cell>
          <cell r="E9">
            <v>5</v>
          </cell>
          <cell r="G9">
            <v>3</v>
          </cell>
          <cell r="H9">
            <v>3</v>
          </cell>
          <cell r="J9">
            <v>8</v>
          </cell>
          <cell r="K9">
            <v>4</v>
          </cell>
          <cell r="L9">
            <v>3</v>
          </cell>
          <cell r="M9">
            <v>2</v>
          </cell>
        </row>
        <row r="10">
          <cell r="C10">
            <v>18</v>
          </cell>
          <cell r="D10">
            <v>15</v>
          </cell>
          <cell r="E10">
            <v>8</v>
          </cell>
          <cell r="G10">
            <v>5</v>
          </cell>
          <cell r="H10">
            <v>4</v>
          </cell>
          <cell r="J10">
            <v>20</v>
          </cell>
          <cell r="K10">
            <v>5</v>
          </cell>
          <cell r="L10">
            <v>4</v>
          </cell>
          <cell r="M10">
            <v>3</v>
          </cell>
        </row>
        <row r="11">
          <cell r="C11">
            <v>15</v>
          </cell>
          <cell r="D11">
            <v>10</v>
          </cell>
          <cell r="E11">
            <v>8</v>
          </cell>
          <cell r="G11">
            <v>4</v>
          </cell>
          <cell r="H11">
            <v>3</v>
          </cell>
          <cell r="J11">
            <v>15</v>
          </cell>
          <cell r="K11">
            <v>4</v>
          </cell>
          <cell r="L11">
            <v>4</v>
          </cell>
          <cell r="M11">
            <v>4</v>
          </cell>
        </row>
        <row r="12">
          <cell r="C12">
            <v>4</v>
          </cell>
          <cell r="D12">
            <v>5</v>
          </cell>
          <cell r="E12">
            <v>2</v>
          </cell>
          <cell r="G12">
            <v>2</v>
          </cell>
          <cell r="H12">
            <v>2</v>
          </cell>
          <cell r="J12">
            <v>5</v>
          </cell>
          <cell r="K12">
            <v>2</v>
          </cell>
          <cell r="L12">
            <v>2</v>
          </cell>
          <cell r="M12">
            <v>2</v>
          </cell>
        </row>
        <row r="13">
          <cell r="C13">
            <v>18</v>
          </cell>
          <cell r="D13">
            <v>15</v>
          </cell>
          <cell r="E13">
            <v>8</v>
          </cell>
          <cell r="G13">
            <v>4</v>
          </cell>
          <cell r="H13">
            <v>8</v>
          </cell>
          <cell r="J13">
            <v>20</v>
          </cell>
          <cell r="K13">
            <v>5</v>
          </cell>
          <cell r="L13">
            <v>4</v>
          </cell>
          <cell r="M13">
            <v>4</v>
          </cell>
        </row>
        <row r="14">
          <cell r="C14">
            <v>4</v>
          </cell>
          <cell r="D14">
            <v>6</v>
          </cell>
          <cell r="E14">
            <v>3</v>
          </cell>
          <cell r="G14">
            <v>3</v>
          </cell>
          <cell r="H14">
            <v>2</v>
          </cell>
          <cell r="J14">
            <v>6</v>
          </cell>
          <cell r="K14">
            <v>3</v>
          </cell>
          <cell r="L14">
            <v>3</v>
          </cell>
          <cell r="M14">
            <v>3</v>
          </cell>
        </row>
      </sheetData>
      <sheetData sheetId="2" refreshError="1">
        <row r="3">
          <cell r="C3">
            <v>10</v>
          </cell>
          <cell r="D3">
            <v>8</v>
          </cell>
          <cell r="E3">
            <v>5</v>
          </cell>
          <cell r="G3">
            <v>3</v>
          </cell>
          <cell r="H3">
            <v>5</v>
          </cell>
          <cell r="J3">
            <v>8</v>
          </cell>
          <cell r="K3">
            <v>2</v>
          </cell>
          <cell r="L3">
            <v>2</v>
          </cell>
          <cell r="M3">
            <v>2</v>
          </cell>
        </row>
        <row r="4">
          <cell r="C4">
            <v>17</v>
          </cell>
          <cell r="D4">
            <v>15</v>
          </cell>
          <cell r="E4">
            <v>8</v>
          </cell>
          <cell r="G4">
            <v>5</v>
          </cell>
          <cell r="H4">
            <v>8</v>
          </cell>
          <cell r="J4">
            <v>20</v>
          </cell>
          <cell r="K4">
            <v>5</v>
          </cell>
          <cell r="L4">
            <v>5</v>
          </cell>
          <cell r="M4">
            <v>5</v>
          </cell>
        </row>
        <row r="5">
          <cell r="C5">
            <v>15</v>
          </cell>
          <cell r="D5">
            <v>8</v>
          </cell>
          <cell r="E5">
            <v>5</v>
          </cell>
          <cell r="G5">
            <v>4</v>
          </cell>
          <cell r="H5">
            <v>3</v>
          </cell>
          <cell r="J5">
            <v>10</v>
          </cell>
          <cell r="K5">
            <v>2</v>
          </cell>
          <cell r="L5">
            <v>4</v>
          </cell>
          <cell r="M5">
            <v>1</v>
          </cell>
        </row>
        <row r="6">
          <cell r="C6">
            <v>15</v>
          </cell>
          <cell r="D6">
            <v>18</v>
          </cell>
          <cell r="E6">
            <v>8</v>
          </cell>
          <cell r="G6">
            <v>5</v>
          </cell>
          <cell r="H6">
            <v>8</v>
          </cell>
          <cell r="J6">
            <v>18</v>
          </cell>
          <cell r="K6">
            <v>5</v>
          </cell>
          <cell r="L6">
            <v>5</v>
          </cell>
          <cell r="M6">
            <v>5</v>
          </cell>
        </row>
        <row r="8">
          <cell r="C8">
            <v>16</v>
          </cell>
          <cell r="D8">
            <v>16</v>
          </cell>
          <cell r="E8">
            <v>9</v>
          </cell>
          <cell r="G8">
            <v>5</v>
          </cell>
          <cell r="H8">
            <v>10</v>
          </cell>
          <cell r="J8">
            <v>19</v>
          </cell>
          <cell r="K8">
            <v>5</v>
          </cell>
          <cell r="L8">
            <v>5</v>
          </cell>
          <cell r="M8">
            <v>5</v>
          </cell>
        </row>
        <row r="9">
          <cell r="C9">
            <v>12</v>
          </cell>
          <cell r="D9">
            <v>8</v>
          </cell>
          <cell r="E9">
            <v>5</v>
          </cell>
          <cell r="G9">
            <v>3</v>
          </cell>
          <cell r="H9">
            <v>5</v>
          </cell>
          <cell r="J9">
            <v>8</v>
          </cell>
          <cell r="K9">
            <v>2</v>
          </cell>
          <cell r="L9">
            <v>2</v>
          </cell>
          <cell r="M9">
            <v>2</v>
          </cell>
        </row>
        <row r="10">
          <cell r="C10">
            <v>16</v>
          </cell>
          <cell r="D10">
            <v>15</v>
          </cell>
          <cell r="E10">
            <v>8</v>
          </cell>
          <cell r="G10">
            <v>5</v>
          </cell>
          <cell r="H10">
            <v>9</v>
          </cell>
          <cell r="J10">
            <v>16</v>
          </cell>
          <cell r="K10">
            <v>5</v>
          </cell>
          <cell r="L10">
            <v>5</v>
          </cell>
          <cell r="M10">
            <v>4</v>
          </cell>
        </row>
        <row r="11">
          <cell r="C11">
            <v>15</v>
          </cell>
          <cell r="D11">
            <v>12</v>
          </cell>
          <cell r="E11">
            <v>7</v>
          </cell>
          <cell r="G11">
            <v>5</v>
          </cell>
          <cell r="H11">
            <v>7</v>
          </cell>
          <cell r="J11">
            <v>18</v>
          </cell>
          <cell r="K11">
            <v>5</v>
          </cell>
          <cell r="L11">
            <v>5</v>
          </cell>
          <cell r="M11">
            <v>5</v>
          </cell>
        </row>
        <row r="12">
          <cell r="C12">
            <v>10</v>
          </cell>
          <cell r="D12">
            <v>7</v>
          </cell>
          <cell r="E12">
            <v>5</v>
          </cell>
          <cell r="G12">
            <v>3</v>
          </cell>
          <cell r="H12">
            <v>2</v>
          </cell>
          <cell r="J12">
            <v>12</v>
          </cell>
          <cell r="K12">
            <v>2</v>
          </cell>
          <cell r="L12">
            <v>3</v>
          </cell>
          <cell r="M12">
            <v>1</v>
          </cell>
        </row>
        <row r="13">
          <cell r="C13">
            <v>16</v>
          </cell>
          <cell r="D13">
            <v>15</v>
          </cell>
          <cell r="E13">
            <v>7</v>
          </cell>
          <cell r="G13">
            <v>4</v>
          </cell>
          <cell r="H13">
            <v>7</v>
          </cell>
          <cell r="J13">
            <v>20</v>
          </cell>
          <cell r="K13">
            <v>4</v>
          </cell>
          <cell r="L13">
            <v>5</v>
          </cell>
          <cell r="M13">
            <v>3</v>
          </cell>
        </row>
        <row r="14">
          <cell r="C14">
            <v>1</v>
          </cell>
          <cell r="D14">
            <v>2</v>
          </cell>
          <cell r="E14">
            <v>1</v>
          </cell>
          <cell r="G14">
            <v>1</v>
          </cell>
          <cell r="H14">
            <v>1</v>
          </cell>
          <cell r="J14">
            <v>2</v>
          </cell>
          <cell r="K14">
            <v>1</v>
          </cell>
          <cell r="L14">
            <v>2</v>
          </cell>
          <cell r="M14">
            <v>2</v>
          </cell>
        </row>
      </sheetData>
      <sheetData sheetId="3" refreshError="1">
        <row r="3">
          <cell r="C3">
            <v>13</v>
          </cell>
          <cell r="D3">
            <v>18</v>
          </cell>
          <cell r="E3">
            <v>8</v>
          </cell>
          <cell r="G3">
            <v>5</v>
          </cell>
          <cell r="H3">
            <v>8</v>
          </cell>
          <cell r="J3">
            <v>17</v>
          </cell>
          <cell r="K3">
            <v>5</v>
          </cell>
          <cell r="L3">
            <v>5</v>
          </cell>
          <cell r="M3">
            <v>5</v>
          </cell>
        </row>
        <row r="4">
          <cell r="C4">
            <v>15</v>
          </cell>
          <cell r="D4">
            <v>8</v>
          </cell>
          <cell r="E4">
            <v>9</v>
          </cell>
          <cell r="G4">
            <v>3</v>
          </cell>
          <cell r="H4">
            <v>9</v>
          </cell>
          <cell r="J4">
            <v>13</v>
          </cell>
          <cell r="K4">
            <v>4</v>
          </cell>
          <cell r="L4">
            <v>3</v>
          </cell>
          <cell r="M4">
            <v>4</v>
          </cell>
        </row>
        <row r="5">
          <cell r="C5">
            <v>15</v>
          </cell>
          <cell r="D5">
            <v>16</v>
          </cell>
          <cell r="E5">
            <v>9</v>
          </cell>
          <cell r="G5">
            <v>3</v>
          </cell>
          <cell r="H5">
            <v>8</v>
          </cell>
          <cell r="J5">
            <v>10</v>
          </cell>
          <cell r="K5">
            <v>3</v>
          </cell>
          <cell r="L5">
            <v>2</v>
          </cell>
          <cell r="M5">
            <v>4</v>
          </cell>
        </row>
        <row r="6">
          <cell r="C6">
            <v>16</v>
          </cell>
          <cell r="D6">
            <v>13</v>
          </cell>
          <cell r="E6">
            <v>9</v>
          </cell>
          <cell r="G6">
            <v>5</v>
          </cell>
          <cell r="H6">
            <v>6</v>
          </cell>
          <cell r="J6">
            <v>15</v>
          </cell>
          <cell r="K6">
            <v>5</v>
          </cell>
          <cell r="L6">
            <v>5</v>
          </cell>
          <cell r="M6">
            <v>5</v>
          </cell>
        </row>
        <row r="8">
          <cell r="C8">
            <v>17</v>
          </cell>
          <cell r="D8">
            <v>13</v>
          </cell>
          <cell r="E8">
            <v>8</v>
          </cell>
          <cell r="G8">
            <v>5</v>
          </cell>
          <cell r="H8">
            <v>6</v>
          </cell>
          <cell r="J8">
            <v>16</v>
          </cell>
          <cell r="K8">
            <v>5</v>
          </cell>
          <cell r="L8">
            <v>5</v>
          </cell>
          <cell r="M8">
            <v>4</v>
          </cell>
        </row>
        <row r="9">
          <cell r="C9">
            <v>14</v>
          </cell>
          <cell r="D9">
            <v>18</v>
          </cell>
          <cell r="E9">
            <v>8</v>
          </cell>
          <cell r="G9">
            <v>3</v>
          </cell>
          <cell r="H9">
            <v>6</v>
          </cell>
          <cell r="J9">
            <v>14</v>
          </cell>
          <cell r="K9">
            <v>4</v>
          </cell>
          <cell r="L9">
            <v>4</v>
          </cell>
          <cell r="M9">
            <v>4</v>
          </cell>
        </row>
        <row r="10">
          <cell r="C10">
            <v>14</v>
          </cell>
          <cell r="D10">
            <v>14</v>
          </cell>
          <cell r="E10">
            <v>9</v>
          </cell>
          <cell r="G10">
            <v>3</v>
          </cell>
          <cell r="H10">
            <v>6</v>
          </cell>
          <cell r="J10">
            <v>14</v>
          </cell>
          <cell r="K10">
            <v>4</v>
          </cell>
          <cell r="L10">
            <v>4</v>
          </cell>
          <cell r="M10">
            <v>4</v>
          </cell>
        </row>
        <row r="11">
          <cell r="C11">
            <v>14</v>
          </cell>
          <cell r="D11">
            <v>18</v>
          </cell>
          <cell r="E11">
            <v>9</v>
          </cell>
          <cell r="G11">
            <v>5</v>
          </cell>
          <cell r="H11">
            <v>8</v>
          </cell>
          <cell r="J11">
            <v>18</v>
          </cell>
          <cell r="K11">
            <v>5</v>
          </cell>
          <cell r="L11">
            <v>5</v>
          </cell>
          <cell r="M11">
            <v>5</v>
          </cell>
        </row>
        <row r="12">
          <cell r="C12">
            <v>14</v>
          </cell>
          <cell r="D12">
            <v>15</v>
          </cell>
          <cell r="E12">
            <v>7</v>
          </cell>
          <cell r="G12">
            <v>2</v>
          </cell>
          <cell r="H12">
            <v>7</v>
          </cell>
          <cell r="J12">
            <v>9</v>
          </cell>
          <cell r="K12">
            <v>2</v>
          </cell>
          <cell r="L12">
            <v>1</v>
          </cell>
          <cell r="M12">
            <v>3</v>
          </cell>
        </row>
        <row r="13">
          <cell r="C13">
            <v>14</v>
          </cell>
          <cell r="D13">
            <v>14</v>
          </cell>
          <cell r="E13">
            <v>8</v>
          </cell>
          <cell r="G13">
            <v>2</v>
          </cell>
          <cell r="H13">
            <v>6</v>
          </cell>
          <cell r="J13">
            <v>11</v>
          </cell>
          <cell r="K13">
            <v>3</v>
          </cell>
          <cell r="L13">
            <v>2</v>
          </cell>
          <cell r="M13">
            <v>3</v>
          </cell>
        </row>
        <row r="14">
          <cell r="C14">
            <v>18</v>
          </cell>
          <cell r="D14">
            <v>17</v>
          </cell>
          <cell r="E14">
            <v>8</v>
          </cell>
          <cell r="G14">
            <v>5</v>
          </cell>
          <cell r="H14">
            <v>7</v>
          </cell>
          <cell r="J14">
            <v>16</v>
          </cell>
          <cell r="K14">
            <v>5</v>
          </cell>
          <cell r="L14">
            <v>5</v>
          </cell>
          <cell r="M14">
            <v>5</v>
          </cell>
        </row>
      </sheetData>
      <sheetData sheetId="4" refreshError="1">
        <row r="3">
          <cell r="C3">
            <v>12</v>
          </cell>
          <cell r="D3">
            <v>10</v>
          </cell>
          <cell r="E3">
            <v>5</v>
          </cell>
          <cell r="G3">
            <v>5</v>
          </cell>
          <cell r="H3">
            <v>5</v>
          </cell>
          <cell r="J3">
            <v>9</v>
          </cell>
          <cell r="K3">
            <v>2</v>
          </cell>
          <cell r="L3">
            <v>3</v>
          </cell>
          <cell r="M3">
            <v>1</v>
          </cell>
        </row>
        <row r="4">
          <cell r="C4">
            <v>18</v>
          </cell>
          <cell r="D4">
            <v>14</v>
          </cell>
          <cell r="E4">
            <v>9</v>
          </cell>
          <cell r="G4">
            <v>5</v>
          </cell>
          <cell r="H4">
            <v>8</v>
          </cell>
          <cell r="J4">
            <v>20</v>
          </cell>
          <cell r="K4">
            <v>5</v>
          </cell>
          <cell r="L4">
            <v>5</v>
          </cell>
          <cell r="M4">
            <v>5</v>
          </cell>
        </row>
        <row r="5">
          <cell r="C5">
            <v>16</v>
          </cell>
          <cell r="D5">
            <v>6</v>
          </cell>
          <cell r="E5">
            <v>5</v>
          </cell>
          <cell r="G5">
            <v>5</v>
          </cell>
          <cell r="H5">
            <v>2</v>
          </cell>
          <cell r="J5">
            <v>12</v>
          </cell>
          <cell r="K5">
            <v>3</v>
          </cell>
          <cell r="L5">
            <v>4</v>
          </cell>
          <cell r="M5">
            <v>1</v>
          </cell>
        </row>
        <row r="6">
          <cell r="C6">
            <v>17</v>
          </cell>
          <cell r="D6">
            <v>17</v>
          </cell>
          <cell r="E6">
            <v>9</v>
          </cell>
          <cell r="G6">
            <v>5</v>
          </cell>
          <cell r="H6">
            <v>9</v>
          </cell>
          <cell r="J6">
            <v>17</v>
          </cell>
          <cell r="K6">
            <v>5</v>
          </cell>
          <cell r="L6">
            <v>5</v>
          </cell>
          <cell r="M6">
            <v>5</v>
          </cell>
        </row>
        <row r="8">
          <cell r="C8">
            <v>17</v>
          </cell>
          <cell r="D8">
            <v>17</v>
          </cell>
          <cell r="E8">
            <v>9</v>
          </cell>
          <cell r="G8">
            <v>5</v>
          </cell>
          <cell r="H8">
            <v>9</v>
          </cell>
          <cell r="J8">
            <v>17</v>
          </cell>
          <cell r="K8">
            <v>5</v>
          </cell>
          <cell r="L8">
            <v>5</v>
          </cell>
          <cell r="M8">
            <v>5</v>
          </cell>
        </row>
        <row r="9">
          <cell r="C9">
            <v>14</v>
          </cell>
          <cell r="D9">
            <v>8</v>
          </cell>
          <cell r="E9">
            <v>5</v>
          </cell>
          <cell r="G9">
            <v>5</v>
          </cell>
          <cell r="H9">
            <v>3</v>
          </cell>
          <cell r="J9">
            <v>8</v>
          </cell>
          <cell r="K9">
            <v>5</v>
          </cell>
          <cell r="L9">
            <v>2</v>
          </cell>
          <cell r="M9">
            <v>2</v>
          </cell>
        </row>
        <row r="10">
          <cell r="C10">
            <v>17</v>
          </cell>
          <cell r="D10">
            <v>15</v>
          </cell>
          <cell r="E10">
            <v>8</v>
          </cell>
          <cell r="G10">
            <v>5</v>
          </cell>
          <cell r="H10">
            <v>9</v>
          </cell>
          <cell r="J10">
            <v>16</v>
          </cell>
          <cell r="K10">
            <v>5</v>
          </cell>
          <cell r="L10">
            <v>5</v>
          </cell>
          <cell r="M10">
            <v>4</v>
          </cell>
        </row>
        <row r="11">
          <cell r="C11">
            <v>17</v>
          </cell>
          <cell r="D11">
            <v>12</v>
          </cell>
          <cell r="E11">
            <v>8</v>
          </cell>
          <cell r="G11">
            <v>2</v>
          </cell>
          <cell r="H11">
            <v>7</v>
          </cell>
          <cell r="J11">
            <v>15</v>
          </cell>
          <cell r="K11">
            <v>5</v>
          </cell>
          <cell r="L11">
            <v>5</v>
          </cell>
          <cell r="M11">
            <v>5</v>
          </cell>
        </row>
        <row r="12">
          <cell r="C12">
            <v>7</v>
          </cell>
          <cell r="D12">
            <v>7</v>
          </cell>
          <cell r="E12">
            <v>5</v>
          </cell>
          <cell r="G12">
            <v>3</v>
          </cell>
          <cell r="H12">
            <v>2</v>
          </cell>
          <cell r="J12">
            <v>16</v>
          </cell>
          <cell r="K12">
            <v>2</v>
          </cell>
          <cell r="L12">
            <v>3</v>
          </cell>
          <cell r="M12">
            <v>1</v>
          </cell>
        </row>
        <row r="13">
          <cell r="C13">
            <v>16</v>
          </cell>
          <cell r="D13">
            <v>13</v>
          </cell>
          <cell r="E13">
            <v>8</v>
          </cell>
          <cell r="G13">
            <v>4</v>
          </cell>
          <cell r="H13">
            <v>7</v>
          </cell>
          <cell r="J13">
            <v>20</v>
          </cell>
          <cell r="K13">
            <v>4</v>
          </cell>
          <cell r="L13">
            <v>5</v>
          </cell>
          <cell r="M13">
            <v>2</v>
          </cell>
        </row>
        <row r="14">
          <cell r="C14">
            <v>4</v>
          </cell>
          <cell r="D14">
            <v>1</v>
          </cell>
          <cell r="E14">
            <v>1</v>
          </cell>
          <cell r="G14">
            <v>2</v>
          </cell>
          <cell r="H14">
            <v>1</v>
          </cell>
          <cell r="J14">
            <v>10</v>
          </cell>
          <cell r="K14">
            <v>3</v>
          </cell>
          <cell r="L14">
            <v>1</v>
          </cell>
          <cell r="M14">
            <v>1</v>
          </cell>
        </row>
      </sheetData>
      <sheetData sheetId="5" refreshError="1">
        <row r="3">
          <cell r="C3">
            <v>15</v>
          </cell>
          <cell r="D3">
            <v>16</v>
          </cell>
          <cell r="E3">
            <v>8</v>
          </cell>
          <cell r="G3">
            <v>4</v>
          </cell>
          <cell r="H3">
            <v>6</v>
          </cell>
          <cell r="J3">
            <v>12</v>
          </cell>
          <cell r="K3">
            <v>3</v>
          </cell>
          <cell r="L3">
            <v>3</v>
          </cell>
          <cell r="M3">
            <v>3</v>
          </cell>
        </row>
        <row r="4">
          <cell r="C4">
            <v>16</v>
          </cell>
          <cell r="D4">
            <v>16</v>
          </cell>
          <cell r="E4">
            <v>8</v>
          </cell>
          <cell r="G4">
            <v>4</v>
          </cell>
          <cell r="H4">
            <v>8</v>
          </cell>
          <cell r="J4">
            <v>18</v>
          </cell>
          <cell r="K4">
            <v>4</v>
          </cell>
          <cell r="L4">
            <v>5</v>
          </cell>
          <cell r="M4">
            <v>4</v>
          </cell>
        </row>
        <row r="5">
          <cell r="C5">
            <v>11</v>
          </cell>
          <cell r="D5">
            <v>10</v>
          </cell>
          <cell r="E5">
            <v>6</v>
          </cell>
          <cell r="G5">
            <v>2</v>
          </cell>
          <cell r="H5">
            <v>5</v>
          </cell>
          <cell r="J5">
            <v>13</v>
          </cell>
          <cell r="K5">
            <v>3</v>
          </cell>
          <cell r="L5">
            <v>3</v>
          </cell>
          <cell r="M5">
            <v>2</v>
          </cell>
        </row>
        <row r="6">
          <cell r="C6">
            <v>18</v>
          </cell>
          <cell r="D6">
            <v>17</v>
          </cell>
          <cell r="E6">
            <v>8</v>
          </cell>
          <cell r="G6">
            <v>5</v>
          </cell>
          <cell r="H6">
            <v>8</v>
          </cell>
          <cell r="J6">
            <v>18</v>
          </cell>
          <cell r="K6">
            <v>4</v>
          </cell>
          <cell r="L6">
            <v>5</v>
          </cell>
          <cell r="M6">
            <v>5</v>
          </cell>
        </row>
        <row r="8">
          <cell r="C8">
            <v>17</v>
          </cell>
          <cell r="D8">
            <v>15</v>
          </cell>
          <cell r="E8">
            <v>8</v>
          </cell>
          <cell r="G8">
            <v>4</v>
          </cell>
          <cell r="H8">
            <v>8</v>
          </cell>
          <cell r="J8">
            <v>17</v>
          </cell>
          <cell r="K8">
            <v>4</v>
          </cell>
          <cell r="L8">
            <v>4</v>
          </cell>
          <cell r="M8">
            <v>4</v>
          </cell>
        </row>
        <row r="9">
          <cell r="C9">
            <v>14</v>
          </cell>
          <cell r="D9">
            <v>15</v>
          </cell>
          <cell r="E9">
            <v>8</v>
          </cell>
          <cell r="G9">
            <v>4</v>
          </cell>
          <cell r="H9">
            <v>6</v>
          </cell>
          <cell r="J9">
            <v>13</v>
          </cell>
          <cell r="K9">
            <v>3</v>
          </cell>
          <cell r="L9">
            <v>4</v>
          </cell>
          <cell r="M9">
            <v>4</v>
          </cell>
        </row>
        <row r="10">
          <cell r="C10">
            <v>17</v>
          </cell>
          <cell r="D10">
            <v>16</v>
          </cell>
          <cell r="E10">
            <v>8</v>
          </cell>
          <cell r="G10">
            <v>4</v>
          </cell>
          <cell r="H10">
            <v>7</v>
          </cell>
          <cell r="J10">
            <v>17</v>
          </cell>
          <cell r="K10">
            <v>4</v>
          </cell>
          <cell r="L10">
            <v>4</v>
          </cell>
          <cell r="M10">
            <v>4</v>
          </cell>
        </row>
        <row r="11">
          <cell r="C11">
            <v>16</v>
          </cell>
          <cell r="D11">
            <v>15</v>
          </cell>
          <cell r="E11">
            <v>8</v>
          </cell>
          <cell r="G11">
            <v>5</v>
          </cell>
          <cell r="H11">
            <v>8</v>
          </cell>
          <cell r="J11">
            <v>18</v>
          </cell>
          <cell r="K11">
            <v>4</v>
          </cell>
          <cell r="L11">
            <v>5</v>
          </cell>
          <cell r="M11">
            <v>4</v>
          </cell>
        </row>
        <row r="12">
          <cell r="C12">
            <v>13</v>
          </cell>
          <cell r="D12">
            <v>13</v>
          </cell>
          <cell r="E12">
            <v>7</v>
          </cell>
          <cell r="G12">
            <v>4</v>
          </cell>
          <cell r="H12">
            <v>6</v>
          </cell>
          <cell r="J12">
            <v>12</v>
          </cell>
          <cell r="K12">
            <v>3</v>
          </cell>
          <cell r="L12">
            <v>2</v>
          </cell>
          <cell r="M12">
            <v>3</v>
          </cell>
        </row>
        <row r="13">
          <cell r="C13">
            <v>18</v>
          </cell>
          <cell r="D13">
            <v>17</v>
          </cell>
          <cell r="E13">
            <v>9</v>
          </cell>
          <cell r="G13">
            <v>4</v>
          </cell>
          <cell r="H13">
            <v>8</v>
          </cell>
          <cell r="J13">
            <v>19</v>
          </cell>
          <cell r="K13">
            <v>4</v>
          </cell>
          <cell r="L13">
            <v>5</v>
          </cell>
          <cell r="M13">
            <v>4</v>
          </cell>
        </row>
        <row r="14">
          <cell r="C14">
            <v>13</v>
          </cell>
          <cell r="D14">
            <v>15</v>
          </cell>
          <cell r="E14">
            <v>7</v>
          </cell>
          <cell r="G14">
            <v>3</v>
          </cell>
          <cell r="H14">
            <v>5</v>
          </cell>
          <cell r="J14">
            <v>12</v>
          </cell>
          <cell r="K14">
            <v>3</v>
          </cell>
          <cell r="L14">
            <v>3</v>
          </cell>
          <cell r="M14">
            <v>3</v>
          </cell>
        </row>
      </sheetData>
      <sheetData sheetId="6" refreshError="1">
        <row r="3">
          <cell r="C3">
            <v>9</v>
          </cell>
          <cell r="D3">
            <v>9</v>
          </cell>
          <cell r="E3">
            <v>1</v>
          </cell>
          <cell r="G3">
            <v>4</v>
          </cell>
          <cell r="H3">
            <v>5</v>
          </cell>
          <cell r="J3">
            <v>11</v>
          </cell>
          <cell r="K3">
            <v>5</v>
          </cell>
          <cell r="L3">
            <v>2</v>
          </cell>
          <cell r="M3">
            <v>4</v>
          </cell>
        </row>
        <row r="4">
          <cell r="C4">
            <v>19</v>
          </cell>
          <cell r="D4">
            <v>6</v>
          </cell>
          <cell r="E4">
            <v>6</v>
          </cell>
          <cell r="G4">
            <v>5</v>
          </cell>
          <cell r="H4">
            <v>9</v>
          </cell>
          <cell r="J4">
            <v>20</v>
          </cell>
          <cell r="K4">
            <v>5</v>
          </cell>
          <cell r="L4">
            <v>5</v>
          </cell>
          <cell r="M4">
            <v>5</v>
          </cell>
        </row>
        <row r="5">
          <cell r="C5">
            <v>18</v>
          </cell>
          <cell r="D5">
            <v>16</v>
          </cell>
          <cell r="E5">
            <v>8</v>
          </cell>
          <cell r="G5">
            <v>4</v>
          </cell>
          <cell r="H5">
            <v>5</v>
          </cell>
          <cell r="J5">
            <v>6</v>
          </cell>
          <cell r="K5">
            <v>3</v>
          </cell>
          <cell r="L5">
            <v>2</v>
          </cell>
          <cell r="M5">
            <v>3</v>
          </cell>
        </row>
        <row r="6">
          <cell r="C6">
            <v>12</v>
          </cell>
          <cell r="D6">
            <v>16</v>
          </cell>
          <cell r="E6">
            <v>10</v>
          </cell>
          <cell r="G6">
            <v>5</v>
          </cell>
          <cell r="H6">
            <v>8</v>
          </cell>
          <cell r="J6">
            <v>20</v>
          </cell>
          <cell r="K6">
            <v>5</v>
          </cell>
          <cell r="L6">
            <v>5</v>
          </cell>
          <cell r="M6">
            <v>5</v>
          </cell>
        </row>
        <row r="8">
          <cell r="C8">
            <v>16</v>
          </cell>
          <cell r="D8">
            <v>10</v>
          </cell>
          <cell r="E8">
            <v>8</v>
          </cell>
          <cell r="G8">
            <v>5</v>
          </cell>
          <cell r="H8">
            <v>9</v>
          </cell>
          <cell r="J8">
            <v>17</v>
          </cell>
          <cell r="K8">
            <v>5</v>
          </cell>
          <cell r="L8">
            <v>5</v>
          </cell>
          <cell r="M8">
            <v>4</v>
          </cell>
        </row>
        <row r="9">
          <cell r="C9">
            <v>15</v>
          </cell>
          <cell r="D9">
            <v>20</v>
          </cell>
          <cell r="E9">
            <v>8</v>
          </cell>
          <cell r="G9">
            <v>4</v>
          </cell>
          <cell r="H9">
            <v>6</v>
          </cell>
          <cell r="J9">
            <v>12</v>
          </cell>
          <cell r="K9">
            <v>4</v>
          </cell>
          <cell r="L9">
            <v>4</v>
          </cell>
          <cell r="M9">
            <v>1</v>
          </cell>
        </row>
        <row r="10">
          <cell r="C10">
            <v>16</v>
          </cell>
          <cell r="D10">
            <v>10</v>
          </cell>
          <cell r="E10">
            <v>8</v>
          </cell>
          <cell r="G10">
            <v>5</v>
          </cell>
          <cell r="H10">
            <v>8</v>
          </cell>
          <cell r="J10">
            <v>16</v>
          </cell>
          <cell r="K10">
            <v>5</v>
          </cell>
          <cell r="L10">
            <v>3</v>
          </cell>
          <cell r="M10">
            <v>5</v>
          </cell>
        </row>
        <row r="11">
          <cell r="C11">
            <v>18</v>
          </cell>
          <cell r="D11">
            <v>16</v>
          </cell>
          <cell r="E11">
            <v>1</v>
          </cell>
          <cell r="G11">
            <v>5</v>
          </cell>
          <cell r="H11">
            <v>9</v>
          </cell>
          <cell r="J11">
            <v>18</v>
          </cell>
          <cell r="K11">
            <v>5</v>
          </cell>
          <cell r="L11">
            <v>5</v>
          </cell>
          <cell r="M11">
            <v>5</v>
          </cell>
        </row>
        <row r="12">
          <cell r="C12">
            <v>9</v>
          </cell>
          <cell r="D12">
            <v>10</v>
          </cell>
          <cell r="E12">
            <v>1</v>
          </cell>
          <cell r="G12">
            <v>5</v>
          </cell>
          <cell r="H12">
            <v>5</v>
          </cell>
          <cell r="J12">
            <v>13</v>
          </cell>
          <cell r="K12">
            <v>4</v>
          </cell>
          <cell r="L12">
            <v>3</v>
          </cell>
          <cell r="M12">
            <v>5</v>
          </cell>
        </row>
        <row r="13">
          <cell r="C13">
            <v>19</v>
          </cell>
          <cell r="D13">
            <v>10</v>
          </cell>
          <cell r="E13">
            <v>10</v>
          </cell>
          <cell r="G13">
            <v>5</v>
          </cell>
          <cell r="H13">
            <v>9</v>
          </cell>
          <cell r="J13">
            <v>20</v>
          </cell>
          <cell r="K13">
            <v>5</v>
          </cell>
          <cell r="L13">
            <v>5</v>
          </cell>
          <cell r="M13">
            <v>2</v>
          </cell>
        </row>
        <row r="14">
          <cell r="C14">
            <v>10</v>
          </cell>
          <cell r="D14">
            <v>12</v>
          </cell>
          <cell r="E14">
            <v>5</v>
          </cell>
          <cell r="G14">
            <v>4</v>
          </cell>
          <cell r="H14">
            <v>2</v>
          </cell>
          <cell r="J14">
            <v>8</v>
          </cell>
          <cell r="K14">
            <v>5</v>
          </cell>
          <cell r="L14">
            <v>4</v>
          </cell>
          <cell r="M14">
            <v>3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tabSelected="1" zoomScaleNormal="100" workbookViewId="0">
      <pane ySplit="2" topLeftCell="A3" activePane="bottomLeft" state="frozen"/>
      <selection pane="bottomLeft" activeCell="Z44" sqref="Z44"/>
    </sheetView>
  </sheetViews>
  <sheetFormatPr defaultColWidth="9.85546875" defaultRowHeight="15" x14ac:dyDescent="0.25"/>
  <cols>
    <col min="1" max="1" width="51" style="2" customWidth="1"/>
    <col min="2" max="2" width="36.7109375" style="2" customWidth="1"/>
    <col min="3" max="3" width="21.140625" style="21" customWidth="1"/>
    <col min="4" max="4" width="19" style="2" hidden="1" customWidth="1"/>
    <col min="5" max="5" width="20.7109375" style="2" hidden="1" customWidth="1"/>
    <col min="6" max="6" width="18.42578125" style="2" hidden="1" customWidth="1"/>
    <col min="7" max="7" width="28.28515625" style="2" hidden="1" customWidth="1"/>
    <col min="8" max="8" width="30.28515625" style="2" hidden="1" customWidth="1"/>
    <col min="9" max="9" width="16.140625" customWidth="1"/>
    <col min="10" max="10" width="20.42578125" customWidth="1"/>
    <col min="11" max="11" width="19" customWidth="1"/>
    <col min="12" max="12" width="13.85546875" customWidth="1"/>
    <col min="13" max="13" width="11.7109375" customWidth="1"/>
    <col min="14" max="14" width="17.140625" customWidth="1"/>
    <col min="15" max="15" width="16" customWidth="1"/>
    <col min="16" max="16" width="11" customWidth="1"/>
    <col min="17" max="17" width="15.7109375" customWidth="1"/>
    <col min="18" max="18" width="13.5703125" customWidth="1"/>
    <col min="19" max="19" width="12.7109375" customWidth="1"/>
    <col min="20" max="20" width="12.140625" customWidth="1"/>
    <col min="21" max="21" width="13.42578125" hidden="1" customWidth="1"/>
    <col min="22" max="22" width="20.85546875" hidden="1" customWidth="1"/>
    <col min="23" max="23" width="18.140625" style="27" hidden="1" customWidth="1"/>
    <col min="24" max="24" width="26" hidden="1" customWidth="1"/>
    <col min="25" max="25" width="17.42578125" hidden="1" customWidth="1"/>
    <col min="26" max="26" width="15" customWidth="1"/>
  </cols>
  <sheetData>
    <row r="1" spans="1:26" ht="34.5" customHeight="1" thickBot="1" x14ac:dyDescent="0.3">
      <c r="A1" s="61" t="s">
        <v>109</v>
      </c>
    </row>
    <row r="2" spans="1:26" ht="90.75" customHeight="1" thickBot="1" x14ac:dyDescent="0.3">
      <c r="A2" s="73" t="s">
        <v>0</v>
      </c>
      <c r="B2" s="74" t="s">
        <v>1</v>
      </c>
      <c r="C2" s="20" t="s">
        <v>39</v>
      </c>
      <c r="D2" s="74" t="s">
        <v>40</v>
      </c>
      <c r="E2" s="74" t="s">
        <v>41</v>
      </c>
      <c r="F2" s="20" t="s">
        <v>108</v>
      </c>
      <c r="G2" s="74" t="s">
        <v>102</v>
      </c>
      <c r="H2" s="75" t="s">
        <v>103</v>
      </c>
      <c r="I2" s="76" t="s">
        <v>2</v>
      </c>
      <c r="J2" s="77" t="s">
        <v>3</v>
      </c>
      <c r="K2" s="77" t="s">
        <v>4</v>
      </c>
      <c r="L2" s="78" t="s">
        <v>5</v>
      </c>
      <c r="M2" s="79" t="s">
        <v>6</v>
      </c>
      <c r="N2" s="80" t="s">
        <v>7</v>
      </c>
      <c r="O2" s="81" t="s">
        <v>8</v>
      </c>
      <c r="P2" s="79" t="s">
        <v>9</v>
      </c>
      <c r="Q2" s="80" t="s">
        <v>10</v>
      </c>
      <c r="R2" s="82" t="s">
        <v>11</v>
      </c>
      <c r="S2" s="80" t="s">
        <v>12</v>
      </c>
      <c r="T2" s="81" t="s">
        <v>13</v>
      </c>
      <c r="U2" s="1" t="s">
        <v>14</v>
      </c>
      <c r="V2" s="56" t="s">
        <v>104</v>
      </c>
      <c r="W2" s="56" t="s">
        <v>105</v>
      </c>
      <c r="X2" s="57" t="s">
        <v>106</v>
      </c>
      <c r="Y2" s="57" t="s">
        <v>107</v>
      </c>
      <c r="Z2" s="2"/>
    </row>
    <row r="3" spans="1:26" x14ac:dyDescent="0.25">
      <c r="A3" s="83" t="s">
        <v>21</v>
      </c>
      <c r="B3" s="84" t="s">
        <v>22</v>
      </c>
      <c r="C3" s="85">
        <v>88.285714285714292</v>
      </c>
      <c r="D3" s="86">
        <v>26262000</v>
      </c>
      <c r="E3" s="87">
        <v>9000000</v>
      </c>
      <c r="F3" s="88">
        <v>5000000</v>
      </c>
      <c r="G3" s="89">
        <f t="shared" ref="G3:G14" si="0">(C3*0.01)*E3</f>
        <v>7945714.2857142864</v>
      </c>
      <c r="H3" s="90">
        <f t="shared" ref="H3:H14" si="1">G3-F3</f>
        <v>2945714.2857142864</v>
      </c>
      <c r="I3" s="154">
        <f>(+'[1]P1 Kocabek'!C6+'[1]P2 Plocek'!C6+'[1]P3 Tesař'!C6+'[1]P4 Fort'!C6+'[1]P5 Muller'!C6+'[1]P6 Parizek'!C6+'[1]P7 Opekar'!C6)/7</f>
        <v>16.714285714285715</v>
      </c>
      <c r="J3" s="155">
        <f>(+'[1]P1 Kocabek'!D6+'[1]P2 Plocek'!D6+'[1]P3 Tesař'!D6+'[1]P4 Fort'!D6+'[1]P5 Muller'!D6+'[1]P6 Parizek'!D6+'[1]P7 Opekar'!D6)/7</f>
        <v>16.714285714285715</v>
      </c>
      <c r="K3" s="155">
        <f>(+'[1]P1 Kocabek'!E6+'[1]P2 Plocek'!E6+'[1]P3 Tesař'!E6+'[1]P4 Fort'!E6+'[1]P5 Muller'!E6+'[1]P6 Parizek'!E6+'[1]P7 Opekar'!E6)/7</f>
        <v>8.8571428571428577</v>
      </c>
      <c r="L3" s="156">
        <f t="shared" ref="L3:L13" si="2">SUM(I3:K3)</f>
        <v>42.285714285714292</v>
      </c>
      <c r="M3" s="155">
        <f>(+'[1]P1 Kocabek'!G6+'[1]P2 Plocek'!G6+'[1]P3 Tesař'!G6+'[1]P4 Fort'!G6+'[1]P5 Muller'!G6+'[1]P6 Parizek'!G6+'[1]P7 Opekar'!G6)/7</f>
        <v>5</v>
      </c>
      <c r="N3" s="155">
        <f>(+'[1]P1 Kocabek'!H6+'[1]P2 Plocek'!H6+'[1]P3 Tesař'!H6+'[1]P4 Fort'!H6+'[1]P5 Muller'!H6+'[1]P6 Parizek'!H6+'[1]P7 Opekar'!H6)/7</f>
        <v>8.1428571428571423</v>
      </c>
      <c r="O3" s="156">
        <f t="shared" ref="O3:O13" si="3">SUM(M3:N3)</f>
        <v>13.142857142857142</v>
      </c>
      <c r="P3" s="155">
        <f>(+'[1]P1 Kocabek'!J6+'[1]P2 Plocek'!J6+'[1]P3 Tesař'!J6+'[1]P4 Fort'!J6+'[1]P5 Muller'!J6+'[1]P6 Parizek'!J6+'[1]P7 Opekar'!J6)/7</f>
        <v>18.285714285714285</v>
      </c>
      <c r="Q3" s="155">
        <f>(+'[1]P1 Kocabek'!K6+'[1]P2 Plocek'!K6+'[1]P3 Tesař'!K6+'[1]P4 Fort'!K6+'[1]P5 Muller'!K6+'[1]P6 Parizek'!K6+'[1]P7 Opekar'!K6)/7</f>
        <v>4.8571428571428568</v>
      </c>
      <c r="R3" s="155">
        <f>(+'[1]P1 Kocabek'!L6+'[1]P2 Plocek'!L6+'[1]P3 Tesař'!L6+'[1]P4 Fort'!L6+'[1]P5 Muller'!L6+'[1]P6 Parizek'!L6+'[1]P7 Opekar'!L6)/7</f>
        <v>4.8571428571428568</v>
      </c>
      <c r="S3" s="155">
        <f>(+'[1]P1 Kocabek'!M6+'[1]P2 Plocek'!M6+'[1]P3 Tesař'!M6+'[1]P4 Fort'!M6+'[1]P5 Muller'!M6+'[1]P6 Parizek'!M6+'[1]P7 Opekar'!M6)/7</f>
        <v>4.8571428571428568</v>
      </c>
      <c r="T3" s="157">
        <f t="shared" ref="T3:T13" si="4">SUM(P3:S3)</f>
        <v>32.857142857142854</v>
      </c>
      <c r="U3" s="71">
        <f t="shared" ref="U3:U13" si="5">SUM(T3,O3,L3)</f>
        <v>88.285714285714292</v>
      </c>
      <c r="V3" s="49">
        <f t="shared" ref="V3:V14" si="6">H3/D3</f>
        <v>0.1121664110012294</v>
      </c>
      <c r="W3" s="28">
        <v>0.9</v>
      </c>
      <c r="X3" s="29">
        <f t="shared" ref="X3:X14" si="7">G3*W3</f>
        <v>7151142.8571428582</v>
      </c>
      <c r="Y3" s="52">
        <v>7150000</v>
      </c>
      <c r="Z3" s="40"/>
    </row>
    <row r="4" spans="1:26" x14ac:dyDescent="0.25">
      <c r="A4" s="91" t="s">
        <v>25</v>
      </c>
      <c r="B4" s="3" t="s">
        <v>26</v>
      </c>
      <c r="C4" s="65">
        <v>86.714285714285722</v>
      </c>
      <c r="D4" s="7">
        <v>14323000</v>
      </c>
      <c r="E4" s="11">
        <v>5000000</v>
      </c>
      <c r="F4" s="36">
        <v>3300000</v>
      </c>
      <c r="G4" s="38">
        <f t="shared" si="0"/>
        <v>4335714.2857142864</v>
      </c>
      <c r="H4" s="33">
        <f t="shared" si="1"/>
        <v>1035714.2857142864</v>
      </c>
      <c r="I4" s="158">
        <f>(+'[1]P1 Kocabek'!C8+'[1]P2 Plocek'!C8+'[1]P3 Tesař'!C8+'[1]P4 Fort'!C8+'[1]P5 Muller'!C8+'[1]P6 Parizek'!C8+'[1]P7 Opekar'!C8)/7</f>
        <v>17.428571428571427</v>
      </c>
      <c r="J4" s="159">
        <f>(+'[1]P1 Kocabek'!D8+'[1]P2 Plocek'!D8+'[1]P3 Tesař'!D8+'[1]P4 Fort'!D8+'[1]P5 Muller'!D8+'[1]P6 Parizek'!D8+'[1]P7 Opekar'!D8)/7</f>
        <v>15.285714285714286</v>
      </c>
      <c r="K4" s="159">
        <f>(+'[1]P1 Kocabek'!E8+'[1]P2 Plocek'!E8+'[1]P3 Tesař'!E8+'[1]P4 Fort'!E8+'[1]P5 Muller'!E8+'[1]P6 Parizek'!E8+'[1]P7 Opekar'!E8)/7</f>
        <v>8.5714285714285712</v>
      </c>
      <c r="L4" s="160">
        <f t="shared" si="2"/>
        <v>41.285714285714285</v>
      </c>
      <c r="M4" s="159">
        <f>(+'[1]P1 Kocabek'!G8+'[1]P2 Plocek'!G8+'[1]P3 Tesař'!G8+'[1]P4 Fort'!G8+'[1]P5 Muller'!G8+'[1]P6 Parizek'!G8+'[1]P7 Opekar'!G8)/7</f>
        <v>4.8571428571428568</v>
      </c>
      <c r="N4" s="159">
        <f>(+'[1]P1 Kocabek'!H8+'[1]P2 Plocek'!H8+'[1]P3 Tesař'!H8+'[1]P4 Fort'!H8+'[1]P5 Muller'!H8+'[1]P6 Parizek'!H8+'[1]P7 Opekar'!H8)/7</f>
        <v>8.7142857142857135</v>
      </c>
      <c r="O4" s="160">
        <f t="shared" si="3"/>
        <v>13.571428571428569</v>
      </c>
      <c r="P4" s="159">
        <f>(+'[1]P1 Kocabek'!J8+'[1]P2 Plocek'!J8+'[1]P3 Tesař'!J8+'[1]P4 Fort'!J8+'[1]P5 Muller'!J8+'[1]P6 Parizek'!J8+'[1]P7 Opekar'!J8)/7</f>
        <v>17.857142857142858</v>
      </c>
      <c r="Q4" s="159">
        <f>(+'[1]P1 Kocabek'!K8+'[1]P2 Plocek'!K8+'[1]P3 Tesař'!K8+'[1]P4 Fort'!K8+'[1]P5 Muller'!K8+'[1]P6 Parizek'!K8+'[1]P7 Opekar'!K8)/7</f>
        <v>4.7142857142857144</v>
      </c>
      <c r="R4" s="159">
        <f>(+'[1]P1 Kocabek'!L8+'[1]P2 Plocek'!L8+'[1]P3 Tesař'!L8+'[1]P4 Fort'!L8+'[1]P5 Muller'!L8+'[1]P6 Parizek'!L8+'[1]P7 Opekar'!L8)/7</f>
        <v>4.8571428571428568</v>
      </c>
      <c r="S4" s="159">
        <f>(+'[1]P1 Kocabek'!M8+'[1]P2 Plocek'!M8+'[1]P3 Tesař'!M8+'[1]P4 Fort'!M8+'[1]P5 Muller'!M8+'[1]P6 Parizek'!M8+'[1]P7 Opekar'!M8)/7</f>
        <v>4.4285714285714288</v>
      </c>
      <c r="T4" s="161">
        <f t="shared" si="4"/>
        <v>31.857142857142861</v>
      </c>
      <c r="U4" s="71">
        <f t="shared" si="5"/>
        <v>86.714285714285722</v>
      </c>
      <c r="V4" s="49">
        <f t="shared" si="6"/>
        <v>7.2311267591586001E-2</v>
      </c>
      <c r="W4" s="26">
        <v>1</v>
      </c>
      <c r="X4" s="29">
        <f t="shared" si="7"/>
        <v>4335714.2857142864</v>
      </c>
      <c r="Y4" s="50">
        <v>4335000</v>
      </c>
      <c r="Z4" s="40"/>
    </row>
    <row r="5" spans="1:26" ht="18" customHeight="1" x14ac:dyDescent="0.25">
      <c r="A5" s="91" t="s">
        <v>17</v>
      </c>
      <c r="B5" s="3" t="s">
        <v>18</v>
      </c>
      <c r="C5" s="65">
        <v>84.571428571428584</v>
      </c>
      <c r="D5" s="8">
        <v>6725000</v>
      </c>
      <c r="E5" s="11">
        <v>3955000</v>
      </c>
      <c r="F5" s="36">
        <v>2200000</v>
      </c>
      <c r="G5" s="38">
        <f t="shared" si="0"/>
        <v>3344800.0000000005</v>
      </c>
      <c r="H5" s="33">
        <f t="shared" si="1"/>
        <v>1144800.0000000005</v>
      </c>
      <c r="I5" s="158">
        <f>(+'[1]P1 Kocabek'!C4+'[1]P2 Plocek'!C4+'[1]P3 Tesař'!C4+'[1]P4 Fort'!C4+'[1]P5 Muller'!C4+'[1]P6 Parizek'!C4+'[1]P7 Opekar'!C4)/7</f>
        <v>17.571428571428573</v>
      </c>
      <c r="J5" s="159">
        <f>(+'[1]P1 Kocabek'!D4+'[1]P2 Plocek'!D4+'[1]P3 Tesař'!D4+'[1]P4 Fort'!D4+'[1]P5 Muller'!D4+'[1]P6 Parizek'!D4+'[1]P7 Opekar'!D4)/7</f>
        <v>13.571428571428571</v>
      </c>
      <c r="K5" s="159">
        <f>(+'[1]P1 Kocabek'!E4+'[1]P2 Plocek'!E4+'[1]P3 Tesař'!E4+'[1]P4 Fort'!E4+'[1]P5 Muller'!E4+'[1]P6 Parizek'!E4+'[1]P7 Opekar'!E4)/7</f>
        <v>8.2857142857142865</v>
      </c>
      <c r="L5" s="160">
        <f t="shared" si="2"/>
        <v>39.428571428571431</v>
      </c>
      <c r="M5" s="159">
        <f>(+'[1]P1 Kocabek'!G4+'[1]P2 Plocek'!G4+'[1]P3 Tesař'!G4+'[1]P4 Fort'!G4+'[1]P5 Muller'!G4+'[1]P6 Parizek'!G4+'[1]P7 Opekar'!G4)/7</f>
        <v>4.4285714285714288</v>
      </c>
      <c r="N5" s="159">
        <f>(+'[1]P1 Kocabek'!H4+'[1]P2 Plocek'!H4+'[1]P3 Tesař'!H4+'[1]P4 Fort'!H4+'[1]P5 Muller'!H4+'[1]P6 Parizek'!H4+'[1]P7 Opekar'!H4)/7</f>
        <v>8.1428571428571423</v>
      </c>
      <c r="O5" s="160">
        <f t="shared" si="3"/>
        <v>12.571428571428571</v>
      </c>
      <c r="P5" s="159">
        <f>(+'[1]P1 Kocabek'!J4+'[1]P2 Plocek'!J4+'[1]P3 Tesař'!J4+'[1]P4 Fort'!J4+'[1]P5 Muller'!J4+'[1]P6 Parizek'!J4+'[1]P7 Opekar'!J4)/7</f>
        <v>18.571428571428573</v>
      </c>
      <c r="Q5" s="159">
        <f>(+'[1]P1 Kocabek'!K4+'[1]P2 Plocek'!K4+'[1]P3 Tesař'!K4+'[1]P4 Fort'!K4+'[1]P5 Muller'!K4+'[1]P6 Parizek'!K4+'[1]P7 Opekar'!K4)/7</f>
        <v>4.7142857142857144</v>
      </c>
      <c r="R5" s="159">
        <f>(+'[1]P1 Kocabek'!L4+'[1]P2 Plocek'!L4+'[1]P3 Tesař'!L4+'[1]P4 Fort'!L4+'[1]P5 Muller'!L4+'[1]P6 Parizek'!L4+'[1]P7 Opekar'!L4)/7</f>
        <v>4.7142857142857144</v>
      </c>
      <c r="S5" s="159">
        <f>(+'[1]P1 Kocabek'!M4+'[1]P2 Plocek'!M4+'[1]P3 Tesař'!M4+'[1]P4 Fort'!M4+'[1]P5 Muller'!M4+'[1]P6 Parizek'!M4+'[1]P7 Opekar'!M4)/7</f>
        <v>4.5714285714285712</v>
      </c>
      <c r="T5" s="161">
        <f t="shared" si="4"/>
        <v>32.571428571428577</v>
      </c>
      <c r="U5" s="71">
        <f t="shared" si="5"/>
        <v>84.571428571428584</v>
      </c>
      <c r="V5" s="49">
        <f t="shared" si="6"/>
        <v>0.17023048327137552</v>
      </c>
      <c r="W5" s="28">
        <v>0.8</v>
      </c>
      <c r="X5" s="29">
        <f t="shared" si="7"/>
        <v>2675840.0000000005</v>
      </c>
      <c r="Y5" s="50">
        <v>2675000</v>
      </c>
      <c r="Z5" s="40"/>
    </row>
    <row r="6" spans="1:26" x14ac:dyDescent="0.25">
      <c r="A6" s="91" t="s">
        <v>35</v>
      </c>
      <c r="B6" s="3" t="s">
        <v>36</v>
      </c>
      <c r="C6" s="65">
        <v>82.285714285714278</v>
      </c>
      <c r="D6" s="7">
        <v>6920000</v>
      </c>
      <c r="E6" s="11">
        <v>2200000</v>
      </c>
      <c r="F6" s="36">
        <v>1700000</v>
      </c>
      <c r="G6" s="38">
        <f t="shared" si="0"/>
        <v>1810285.7142857143</v>
      </c>
      <c r="H6" s="33">
        <f t="shared" si="1"/>
        <v>110285.71428571432</v>
      </c>
      <c r="I6" s="158">
        <f>(+'[1]P1 Kocabek'!C13+'[1]P2 Plocek'!C13+'[1]P3 Tesař'!C13+'[1]P4 Fort'!C13+'[1]P5 Muller'!C13+'[1]P6 Parizek'!C13+'[1]P7 Opekar'!C13)/7</f>
        <v>16.857142857142858</v>
      </c>
      <c r="J6" s="159">
        <f>(+'[1]P1 Kocabek'!D13+'[1]P2 Plocek'!D13+'[1]P3 Tesař'!D13+'[1]P4 Fort'!D13+'[1]P5 Muller'!D13+'[1]P6 Parizek'!D13+'[1]P7 Opekar'!D13)/7</f>
        <v>14.571428571428571</v>
      </c>
      <c r="K6" s="159">
        <f>(+'[1]P1 Kocabek'!E13+'[1]P2 Plocek'!E13+'[1]P3 Tesař'!E13+'[1]P4 Fort'!E13+'[1]P5 Muller'!E13+'[1]P6 Parizek'!E13+'[1]P7 Opekar'!E13)/7</f>
        <v>8.5714285714285712</v>
      </c>
      <c r="L6" s="160">
        <f t="shared" si="2"/>
        <v>40</v>
      </c>
      <c r="M6" s="159">
        <f>(+'[1]P1 Kocabek'!G13+'[1]P2 Plocek'!G13+'[1]P3 Tesař'!G13+'[1]P4 Fort'!G13+'[1]P5 Muller'!G13+'[1]P6 Parizek'!G13+'[1]P7 Opekar'!G13)/7</f>
        <v>4</v>
      </c>
      <c r="N6" s="159">
        <f>(+'[1]P1 Kocabek'!H13+'[1]P2 Plocek'!H13+'[1]P3 Tesař'!H13+'[1]P4 Fort'!H13+'[1]P5 Muller'!H13+'[1]P6 Parizek'!H13+'[1]P7 Opekar'!H13)/7</f>
        <v>7.8571428571428568</v>
      </c>
      <c r="O6" s="160">
        <f t="shared" si="3"/>
        <v>11.857142857142858</v>
      </c>
      <c r="P6" s="159">
        <f>(+'[1]P1 Kocabek'!J13+'[1]P2 Plocek'!J13+'[1]P3 Tesař'!J13+'[1]P4 Fort'!J13+'[1]P5 Muller'!J13+'[1]P6 Parizek'!J13+'[1]P7 Opekar'!J13)/7</f>
        <v>18.571428571428573</v>
      </c>
      <c r="Q6" s="159">
        <f>(+'[1]P1 Kocabek'!K13+'[1]P2 Plocek'!K13+'[1]P3 Tesař'!K13+'[1]P4 Fort'!K13+'[1]P5 Muller'!K13+'[1]P6 Parizek'!K13+'[1]P7 Opekar'!K13)/7</f>
        <v>4.2857142857142856</v>
      </c>
      <c r="R6" s="159">
        <f>(+'[1]P1 Kocabek'!L13+'[1]P2 Plocek'!L13+'[1]P3 Tesař'!L13+'[1]P4 Fort'!L13+'[1]P5 Muller'!L13+'[1]P6 Parizek'!L13+'[1]P7 Opekar'!L13)/7</f>
        <v>4.4285714285714288</v>
      </c>
      <c r="S6" s="159">
        <f>(+'[1]P1 Kocabek'!M13+'[1]P2 Plocek'!M13+'[1]P3 Tesař'!M13+'[1]P4 Fort'!M13+'[1]P5 Muller'!M13+'[1]P6 Parizek'!M13+'[1]P7 Opekar'!M13)/7</f>
        <v>3.1428571428571428</v>
      </c>
      <c r="T6" s="161">
        <f t="shared" si="4"/>
        <v>30.428571428571427</v>
      </c>
      <c r="U6" s="71">
        <f t="shared" si="5"/>
        <v>82.285714285714278</v>
      </c>
      <c r="V6" s="49">
        <f t="shared" si="6"/>
        <v>1.5937241948802649E-2</v>
      </c>
      <c r="W6" s="26">
        <v>1</v>
      </c>
      <c r="X6" s="29">
        <f t="shared" si="7"/>
        <v>1810285.7142857143</v>
      </c>
      <c r="Y6" s="50">
        <v>1810000</v>
      </c>
      <c r="Z6" s="40"/>
    </row>
    <row r="7" spans="1:26" x14ac:dyDescent="0.25">
      <c r="A7" s="91" t="s">
        <v>29</v>
      </c>
      <c r="B7" s="3" t="s">
        <v>30</v>
      </c>
      <c r="C7" s="65">
        <v>81.714285714285708</v>
      </c>
      <c r="D7" s="8">
        <v>6255000</v>
      </c>
      <c r="E7" s="11">
        <v>2000000</v>
      </c>
      <c r="F7" s="36">
        <v>1700000</v>
      </c>
      <c r="G7" s="38">
        <f t="shared" si="0"/>
        <v>1634285.7142857141</v>
      </c>
      <c r="H7" s="33">
        <f t="shared" si="1"/>
        <v>-65714.285714285914</v>
      </c>
      <c r="I7" s="159">
        <f>(+'[1]P1 Kocabek'!C10+'[1]P2 Plocek'!C10+'[1]P3 Tesař'!C10+'[1]P4 Fort'!C10+'[1]P5 Muller'!C10+'[1]P6 Parizek'!C10+'[1]P7 Opekar'!C10)/7</f>
        <v>16.571428571428573</v>
      </c>
      <c r="J7" s="159">
        <f>(+'[1]P1 Kocabek'!D10+'[1]P2 Plocek'!D10+'[1]P3 Tesař'!D10+'[1]P4 Fort'!D10+'[1]P5 Muller'!D10+'[1]P6 Parizek'!D10+'[1]P7 Opekar'!D10)/7</f>
        <v>14.714285714285714</v>
      </c>
      <c r="K7" s="159">
        <f>(+'[1]P1 Kocabek'!E10+'[1]P2 Plocek'!E10+'[1]P3 Tesař'!E10+'[1]P4 Fort'!E10+'[1]P5 Muller'!E10+'[1]P6 Parizek'!E10+'[1]P7 Opekar'!E10)/7</f>
        <v>8.2857142857142865</v>
      </c>
      <c r="L7" s="160">
        <f t="shared" si="2"/>
        <v>39.571428571428569</v>
      </c>
      <c r="M7" s="159">
        <f>(+'[1]P1 Kocabek'!G10+'[1]P2 Plocek'!G10+'[1]P3 Tesař'!G10+'[1]P4 Fort'!G10+'[1]P5 Muller'!G10+'[1]P6 Parizek'!G10+'[1]P7 Opekar'!G10)/7</f>
        <v>4.5714285714285712</v>
      </c>
      <c r="N7" s="159">
        <f>(+'[1]P1 Kocabek'!H10+'[1]P2 Plocek'!H10+'[1]P3 Tesař'!H10+'[1]P4 Fort'!H10+'[1]P5 Muller'!H10+'[1]P6 Parizek'!H10+'[1]P7 Opekar'!H10)/7</f>
        <v>7.5714285714285712</v>
      </c>
      <c r="O7" s="160">
        <f t="shared" si="3"/>
        <v>12.142857142857142</v>
      </c>
      <c r="P7" s="159">
        <f>(+'[1]P1 Kocabek'!J10+'[1]P2 Plocek'!J10+'[1]P3 Tesař'!J10+'[1]P4 Fort'!J10+'[1]P5 Muller'!J10+'[1]P6 Parizek'!J10+'[1]P7 Opekar'!J10)/7</f>
        <v>17</v>
      </c>
      <c r="Q7" s="159">
        <f>(+'[1]P1 Kocabek'!K10+'[1]P2 Plocek'!K10+'[1]P3 Tesař'!K10+'[1]P4 Fort'!K10+'[1]P5 Muller'!K10+'[1]P6 Parizek'!K10+'[1]P7 Opekar'!K10)/7</f>
        <v>4.7142857142857144</v>
      </c>
      <c r="R7" s="159">
        <f>(+'[1]P1 Kocabek'!L10+'[1]P2 Plocek'!L10+'[1]P3 Tesař'!L10+'[1]P4 Fort'!L10+'[1]P5 Muller'!L10+'[1]P6 Parizek'!L10+'[1]P7 Opekar'!L10)/7</f>
        <v>4.2857142857142856</v>
      </c>
      <c r="S7" s="159">
        <f>(+'[1]P1 Kocabek'!M10+'[1]P2 Plocek'!M10+'[1]P3 Tesař'!M10+'[1]P4 Fort'!M10+'[1]P5 Muller'!M10+'[1]P6 Parizek'!M10+'[1]P7 Opekar'!M10)/7</f>
        <v>4</v>
      </c>
      <c r="T7" s="161">
        <f t="shared" si="4"/>
        <v>30</v>
      </c>
      <c r="U7" s="71">
        <f t="shared" si="5"/>
        <v>81.714285714285708</v>
      </c>
      <c r="V7" s="49">
        <f t="shared" si="6"/>
        <v>-1.0505881009478163E-2</v>
      </c>
      <c r="W7" s="26">
        <v>1</v>
      </c>
      <c r="X7" s="29">
        <f t="shared" si="7"/>
        <v>1634285.7142857141</v>
      </c>
      <c r="Y7" s="50">
        <v>1635000</v>
      </c>
      <c r="Z7" s="40"/>
    </row>
    <row r="8" spans="1:26" x14ac:dyDescent="0.25">
      <c r="A8" s="91" t="s">
        <v>31</v>
      </c>
      <c r="B8" s="3" t="s">
        <v>32</v>
      </c>
      <c r="C8" s="65">
        <v>80.857142857142861</v>
      </c>
      <c r="D8" s="7">
        <v>151680000</v>
      </c>
      <c r="E8" s="11">
        <v>12100000</v>
      </c>
      <c r="F8" s="53"/>
      <c r="G8" s="38">
        <f t="shared" si="0"/>
        <v>9783714.2857142854</v>
      </c>
      <c r="H8" s="33">
        <v>0</v>
      </c>
      <c r="I8" s="158">
        <f>(+'[1]P1 Kocabek'!C11+'[1]P2 Plocek'!C11+'[1]P3 Tesař'!C11+'[1]P4 Fort'!C11+'[1]P5 Muller'!C11+'[1]P6 Parizek'!C11+'[1]P7 Opekar'!C11)/7</f>
        <v>16.428571428571427</v>
      </c>
      <c r="J8" s="159">
        <f>(+'[1]P1 Kocabek'!D11+'[1]P2 Plocek'!D11+'[1]P3 Tesař'!D11+'[1]P4 Fort'!D11+'[1]P5 Muller'!D11+'[1]P6 Parizek'!D11+'[1]P7 Opekar'!D11)/7</f>
        <v>14.428571428571429</v>
      </c>
      <c r="K8" s="159">
        <f>(+'[1]P1 Kocabek'!E11+'[1]P2 Plocek'!E11+'[1]P3 Tesař'!E11+'[1]P4 Fort'!E11+'[1]P5 Muller'!E11+'[1]P6 Parizek'!E11+'[1]P7 Opekar'!E11)/7</f>
        <v>7</v>
      </c>
      <c r="L8" s="160">
        <f t="shared" si="2"/>
        <v>37.857142857142854</v>
      </c>
      <c r="M8" s="159">
        <f>(+'[1]P1 Kocabek'!G11+'[1]P2 Plocek'!G11+'[1]P3 Tesař'!G11+'[1]P4 Fort'!G11+'[1]P5 Muller'!G11+'[1]P6 Parizek'!G11+'[1]P7 Opekar'!G11)/7</f>
        <v>4.4285714285714288</v>
      </c>
      <c r="N8" s="159">
        <f>(+'[1]P1 Kocabek'!H11+'[1]P2 Plocek'!H11+'[1]P3 Tesař'!H11+'[1]P4 Fort'!H11+'[1]P5 Muller'!H11+'[1]P6 Parizek'!H11+'[1]P7 Opekar'!H11)/7</f>
        <v>7.2857142857142856</v>
      </c>
      <c r="O8" s="160">
        <f t="shared" si="3"/>
        <v>11.714285714285715</v>
      </c>
      <c r="P8" s="159">
        <f>(+'[1]P1 Kocabek'!J11+'[1]P2 Plocek'!J11+'[1]P3 Tesař'!J11+'[1]P4 Fort'!J11+'[1]P5 Muller'!J11+'[1]P6 Parizek'!J11+'[1]P7 Opekar'!J11)/7</f>
        <v>17.142857142857142</v>
      </c>
      <c r="Q8" s="159">
        <f>(+'[1]P1 Kocabek'!K11+'[1]P2 Plocek'!K11+'[1]P3 Tesař'!K11+'[1]P4 Fort'!K11+'[1]P5 Muller'!K11+'[1]P6 Parizek'!K11+'[1]P7 Opekar'!K11)/7</f>
        <v>4.5714285714285712</v>
      </c>
      <c r="R8" s="159">
        <f>(+'[1]P1 Kocabek'!L11+'[1]P2 Plocek'!L11+'[1]P3 Tesař'!L11+'[1]P4 Fort'!L11+'[1]P5 Muller'!L11+'[1]P6 Parizek'!L11+'[1]P7 Opekar'!L11)/7</f>
        <v>4.8571428571428568</v>
      </c>
      <c r="S8" s="159">
        <f>(+'[1]P1 Kocabek'!M11+'[1]P2 Plocek'!M11+'[1]P3 Tesař'!M11+'[1]P4 Fort'!M11+'[1]P5 Muller'!M11+'[1]P6 Parizek'!M11+'[1]P7 Opekar'!M11)/7</f>
        <v>4.7142857142857144</v>
      </c>
      <c r="T8" s="161">
        <f t="shared" si="4"/>
        <v>31.285714285714288</v>
      </c>
      <c r="U8" s="71">
        <f t="shared" si="5"/>
        <v>80.857142857142861</v>
      </c>
      <c r="V8" s="49">
        <f t="shared" si="6"/>
        <v>0</v>
      </c>
      <c r="W8" s="26">
        <v>1</v>
      </c>
      <c r="X8" s="29">
        <f t="shared" si="7"/>
        <v>9783714.2857142854</v>
      </c>
      <c r="Y8" s="50">
        <v>9785000</v>
      </c>
      <c r="Z8" s="40"/>
    </row>
    <row r="9" spans="1:26" x14ac:dyDescent="0.25">
      <c r="A9" s="91" t="s">
        <v>27</v>
      </c>
      <c r="B9" s="3" t="s">
        <v>28</v>
      </c>
      <c r="C9" s="65">
        <v>62.142857142857146</v>
      </c>
      <c r="D9" s="7">
        <v>10390000</v>
      </c>
      <c r="E9" s="11">
        <v>940000</v>
      </c>
      <c r="F9" s="36">
        <v>400000</v>
      </c>
      <c r="G9" s="38">
        <f t="shared" si="0"/>
        <v>584142.85714285716</v>
      </c>
      <c r="H9" s="33">
        <f t="shared" si="1"/>
        <v>184142.85714285716</v>
      </c>
      <c r="I9" s="158">
        <f>(+'[1]P1 Kocabek'!C9+'[1]P2 Plocek'!C9+'[1]P3 Tesař'!C9+'[1]P4 Fort'!C9+'[1]P5 Muller'!C9+'[1]P6 Parizek'!C9+'[1]P7 Opekar'!C9)/7</f>
        <v>13</v>
      </c>
      <c r="J9" s="159">
        <f>(+'[1]P1 Kocabek'!D9+'[1]P2 Plocek'!D9+'[1]P3 Tesař'!D9+'[1]P4 Fort'!D9+'[1]P5 Muller'!D9+'[1]P6 Parizek'!D9+'[1]P7 Opekar'!D9)/7</f>
        <v>13</v>
      </c>
      <c r="K9" s="159">
        <f>(+'[1]P1 Kocabek'!E9+'[1]P2 Plocek'!E9+'[1]P3 Tesař'!E9+'[1]P4 Fort'!E9+'[1]P5 Muller'!E9+'[1]P6 Parizek'!E9+'[1]P7 Opekar'!E9)/7</f>
        <v>6.7142857142857144</v>
      </c>
      <c r="L9" s="160">
        <f t="shared" si="2"/>
        <v>32.714285714285715</v>
      </c>
      <c r="M9" s="159">
        <f>(+'[1]P1 Kocabek'!G9+'[1]P2 Plocek'!G9+'[1]P3 Tesař'!G9+'[1]P4 Fort'!G9+'[1]P5 Muller'!G9+'[1]P6 Parizek'!G9+'[1]P7 Opekar'!G9)/7</f>
        <v>3.7142857142857144</v>
      </c>
      <c r="N9" s="159">
        <f>(+'[1]P1 Kocabek'!H9+'[1]P2 Plocek'!H9+'[1]P3 Tesař'!H9+'[1]P4 Fort'!H9+'[1]P5 Muller'!H9+'[1]P6 Parizek'!H9+'[1]P7 Opekar'!H9)/7</f>
        <v>5</v>
      </c>
      <c r="O9" s="160">
        <f t="shared" si="3"/>
        <v>8.7142857142857153</v>
      </c>
      <c r="P9" s="159">
        <f>(+'[1]P1 Kocabek'!J9+'[1]P2 Plocek'!J9+'[1]P3 Tesař'!J9+'[1]P4 Fort'!J9+'[1]P5 Muller'!J9+'[1]P6 Parizek'!J9+'[1]P7 Opekar'!J9)/7</f>
        <v>11.142857142857142</v>
      </c>
      <c r="Q9" s="159">
        <f>(+'[1]P1 Kocabek'!K9+'[1]P2 Plocek'!K9+'[1]P3 Tesař'!K9+'[1]P4 Fort'!K9+'[1]P5 Muller'!K9+'[1]P6 Parizek'!K9+'[1]P7 Opekar'!K9)/7</f>
        <v>3.7142857142857144</v>
      </c>
      <c r="R9" s="159">
        <f>(+'[1]P1 Kocabek'!L9+'[1]P2 Plocek'!L9+'[1]P3 Tesař'!L9+'[1]P4 Fort'!L9+'[1]P5 Muller'!L9+'[1]P6 Parizek'!L9+'[1]P7 Opekar'!L9)/7</f>
        <v>3.2857142857142856</v>
      </c>
      <c r="S9" s="159">
        <f>(+'[1]P1 Kocabek'!M9+'[1]P2 Plocek'!M9+'[1]P3 Tesař'!M9+'[1]P4 Fort'!M9+'[1]P5 Muller'!M9+'[1]P6 Parizek'!M9+'[1]P7 Opekar'!M9)/7</f>
        <v>2.5714285714285716</v>
      </c>
      <c r="T9" s="161">
        <f t="shared" si="4"/>
        <v>20.714285714285715</v>
      </c>
      <c r="U9" s="71">
        <f t="shared" si="5"/>
        <v>62.142857142857146</v>
      </c>
      <c r="V9" s="49">
        <f t="shared" si="6"/>
        <v>1.7723085384298089E-2</v>
      </c>
      <c r="W9" s="26">
        <v>1</v>
      </c>
      <c r="X9" s="29">
        <f t="shared" si="7"/>
        <v>584142.85714285716</v>
      </c>
      <c r="Y9" s="52">
        <v>585000</v>
      </c>
      <c r="Z9" s="40"/>
    </row>
    <row r="10" spans="1:26" x14ac:dyDescent="0.25">
      <c r="A10" s="92" t="s">
        <v>15</v>
      </c>
      <c r="B10" s="42" t="s">
        <v>16</v>
      </c>
      <c r="C10" s="69">
        <v>58.428571428571431</v>
      </c>
      <c r="D10" s="6">
        <v>57980000</v>
      </c>
      <c r="E10" s="19">
        <v>6000000</v>
      </c>
      <c r="F10" s="53">
        <v>350000</v>
      </c>
      <c r="G10" s="38">
        <f t="shared" si="0"/>
        <v>3505714.2857142859</v>
      </c>
      <c r="H10" s="33">
        <f t="shared" si="1"/>
        <v>3155714.2857142859</v>
      </c>
      <c r="I10" s="158">
        <f>(+'[1]P1 Kocabek'!C3+'[1]P2 Plocek'!C3+'[1]P3 Tesař'!C3+'[1]P4 Fort'!C3+'[1]P5 Muller'!C3+'[1]P6 Parizek'!C3+'[1]P7 Opekar'!C3)/7</f>
        <v>11.142857142857142</v>
      </c>
      <c r="J10" s="159">
        <f>(+'[1]P1 Kocabek'!D3+'[1]P2 Plocek'!D3+'[1]P3 Tesař'!D3+'[1]P4 Fort'!D3+'[1]P5 Muller'!D3+'[1]P6 Parizek'!D3+'[1]P7 Opekar'!D3)/7</f>
        <v>11.571428571428571</v>
      </c>
      <c r="K10" s="159">
        <f>(+'[1]P1 Kocabek'!E3+'[1]P2 Plocek'!E3+'[1]P3 Tesař'!E3+'[1]P4 Fort'!E3+'[1]P5 Muller'!E3+'[1]P6 Parizek'!E3+'[1]P7 Opekar'!E3)/7</f>
        <v>5.5714285714285712</v>
      </c>
      <c r="L10" s="160">
        <f t="shared" si="2"/>
        <v>28.285714285714285</v>
      </c>
      <c r="M10" s="159">
        <f>(+'[1]P1 Kocabek'!G3+'[1]P2 Plocek'!G3+'[1]P3 Tesař'!G3+'[1]P4 Fort'!G3+'[1]P5 Muller'!G3+'[1]P6 Parizek'!G3+'[1]P7 Opekar'!G3)/7</f>
        <v>3.8571428571428572</v>
      </c>
      <c r="N10" s="159">
        <f>(+'[1]P1 Kocabek'!H3+'[1]P2 Plocek'!H3+'[1]P3 Tesař'!H3+'[1]P4 Fort'!H3+'[1]P5 Muller'!H3+'[1]P6 Parizek'!H3+'[1]P7 Opekar'!H3)/7</f>
        <v>5.4285714285714288</v>
      </c>
      <c r="O10" s="160">
        <f t="shared" si="3"/>
        <v>9.2857142857142865</v>
      </c>
      <c r="P10" s="159">
        <f>(+'[1]P1 Kocabek'!J3+'[1]P2 Plocek'!J3+'[1]P3 Tesař'!J3+'[1]P4 Fort'!J3+'[1]P5 Muller'!J3+'[1]P6 Parizek'!J3+'[1]P7 Opekar'!J3)/7</f>
        <v>11.285714285714286</v>
      </c>
      <c r="Q10" s="159">
        <f>(+'[1]P1 Kocabek'!K3+'[1]P2 Plocek'!K3+'[1]P3 Tesař'!K3+'[1]P4 Fort'!K3+'[1]P5 Muller'!K3+'[1]P6 Parizek'!K3+'[1]P7 Opekar'!K3)/7</f>
        <v>3.4285714285714284</v>
      </c>
      <c r="R10" s="159">
        <f>(+'[1]P1 Kocabek'!L3+'[1]P2 Plocek'!L3+'[1]P3 Tesař'!L3+'[1]P4 Fort'!L3+'[1]P5 Muller'!L3+'[1]P6 Parizek'!L3+'[1]P7 Opekar'!L3)/7</f>
        <v>3.1428571428571428</v>
      </c>
      <c r="S10" s="159">
        <f>(+'[1]P1 Kocabek'!M3+'[1]P2 Plocek'!M3+'[1]P3 Tesař'!M3+'[1]P4 Fort'!M3+'[1]P5 Muller'!M3+'[1]P6 Parizek'!M3+'[1]P7 Opekar'!M3)/7</f>
        <v>3</v>
      </c>
      <c r="T10" s="161">
        <f t="shared" si="4"/>
        <v>20.857142857142858</v>
      </c>
      <c r="U10" s="71">
        <f t="shared" si="5"/>
        <v>58.428571428571431</v>
      </c>
      <c r="V10" s="49">
        <f t="shared" si="6"/>
        <v>5.4427635145123936E-2</v>
      </c>
      <c r="W10" s="26">
        <v>1</v>
      </c>
      <c r="X10" s="29">
        <f t="shared" si="7"/>
        <v>3505714.2857142859</v>
      </c>
      <c r="Y10" s="52">
        <v>3505000</v>
      </c>
      <c r="Z10" s="40"/>
    </row>
    <row r="11" spans="1:26" x14ac:dyDescent="0.25">
      <c r="A11" s="91" t="s">
        <v>19</v>
      </c>
      <c r="B11" s="4" t="s">
        <v>20</v>
      </c>
      <c r="C11" s="65">
        <v>56.571428571428569</v>
      </c>
      <c r="D11" s="9">
        <v>7095000</v>
      </c>
      <c r="E11" s="12">
        <v>1400000</v>
      </c>
      <c r="F11" s="36">
        <v>200000</v>
      </c>
      <c r="G11" s="38">
        <f t="shared" si="0"/>
        <v>792000</v>
      </c>
      <c r="H11" s="33">
        <f t="shared" si="1"/>
        <v>592000</v>
      </c>
      <c r="I11" s="158">
        <f>(+'[1]P1 Kocabek'!C5+'[1]P2 Plocek'!C5+'[1]P3 Tesař'!C5+'[1]P4 Fort'!C5+'[1]P5 Muller'!C5+'[1]P6 Parizek'!C5+'[1]P7 Opekar'!C5)/7</f>
        <v>14.285714285714286</v>
      </c>
      <c r="J11" s="159">
        <f>(+'[1]P1 Kocabek'!D5+'[1]P2 Plocek'!D5+'[1]P3 Tesař'!D5+'[1]P4 Fort'!D5+'[1]P5 Muller'!D5+'[1]P6 Parizek'!D5+'[1]P7 Opekar'!D5)/7</f>
        <v>11</v>
      </c>
      <c r="K11" s="159">
        <f>(+'[1]P1 Kocabek'!E5+'[1]P2 Plocek'!E5+'[1]P3 Tesař'!E5+'[1]P4 Fort'!E5+'[1]P5 Muller'!E5+'[1]P6 Parizek'!E5+'[1]P7 Opekar'!E5)/7</f>
        <v>6</v>
      </c>
      <c r="L11" s="160">
        <f t="shared" si="2"/>
        <v>31.285714285714285</v>
      </c>
      <c r="M11" s="159">
        <f>(+'[1]P1 Kocabek'!G5+'[1]P2 Plocek'!G5+'[1]P3 Tesař'!G5+'[1]P4 Fort'!G5+'[1]P5 Muller'!G5+'[1]P6 Parizek'!G5+'[1]P7 Opekar'!G5)/7</f>
        <v>3.4285714285714284</v>
      </c>
      <c r="N11" s="159">
        <f>(+'[1]P1 Kocabek'!H5+'[1]P2 Plocek'!H5+'[1]P3 Tesař'!H5+'[1]P4 Fort'!H5+'[1]P5 Muller'!H5+'[1]P6 Parizek'!H5+'[1]P7 Opekar'!H5)/7</f>
        <v>4.7142857142857144</v>
      </c>
      <c r="O11" s="160">
        <f t="shared" si="3"/>
        <v>8.1428571428571423</v>
      </c>
      <c r="P11" s="159">
        <f>(+'[1]P1 Kocabek'!J5+'[1]P2 Plocek'!J5+'[1]P3 Tesař'!J5+'[1]P4 Fort'!J5+'[1]P5 Muller'!J5+'[1]P6 Parizek'!J5+'[1]P7 Opekar'!J5)/7</f>
        <v>9.1428571428571423</v>
      </c>
      <c r="Q11" s="159">
        <f>(+'[1]P1 Kocabek'!K5+'[1]P2 Plocek'!K5+'[1]P3 Tesař'!K5+'[1]P4 Fort'!K5+'[1]P5 Muller'!K5+'[1]P6 Parizek'!K5+'[1]P7 Opekar'!K5)/7</f>
        <v>2.7142857142857144</v>
      </c>
      <c r="R11" s="159">
        <f>(+'[1]P1 Kocabek'!L5+'[1]P2 Plocek'!L5+'[1]P3 Tesař'!L5+'[1]P4 Fort'!L5+'[1]P5 Muller'!L5+'[1]P6 Parizek'!L5+'[1]P7 Opekar'!L5)/7</f>
        <v>3</v>
      </c>
      <c r="S11" s="159">
        <f>(+'[1]P1 Kocabek'!M5+'[1]P2 Plocek'!M5+'[1]P3 Tesař'!M5+'[1]P4 Fort'!M5+'[1]P5 Muller'!M5+'[1]P6 Parizek'!M5+'[1]P7 Opekar'!M5)/7</f>
        <v>2.2857142857142856</v>
      </c>
      <c r="T11" s="161">
        <f t="shared" si="4"/>
        <v>17.142857142857142</v>
      </c>
      <c r="U11" s="71">
        <f t="shared" si="5"/>
        <v>56.571428571428569</v>
      </c>
      <c r="V11" s="49">
        <f t="shared" si="6"/>
        <v>8.3439041578576456E-2</v>
      </c>
      <c r="W11" s="26">
        <v>1</v>
      </c>
      <c r="X11" s="29">
        <f t="shared" si="7"/>
        <v>792000</v>
      </c>
      <c r="Y11" s="52">
        <v>790000</v>
      </c>
      <c r="Z11" s="40"/>
    </row>
    <row r="12" spans="1:26" x14ac:dyDescent="0.25">
      <c r="A12" s="91" t="s">
        <v>33</v>
      </c>
      <c r="B12" s="4" t="s">
        <v>34</v>
      </c>
      <c r="C12" s="65">
        <v>53.428571428571431</v>
      </c>
      <c r="D12" s="9">
        <v>13210000</v>
      </c>
      <c r="E12" s="12">
        <v>3280000</v>
      </c>
      <c r="F12" s="53"/>
      <c r="G12" s="38">
        <f t="shared" si="0"/>
        <v>1752457.1428571432</v>
      </c>
      <c r="H12" s="33">
        <v>0</v>
      </c>
      <c r="I12" s="158">
        <f>(+'[1]P1 Kocabek'!C12+'[1]P2 Plocek'!C12+'[1]P3 Tesař'!C12+'[1]P4 Fort'!C12+'[1]P5 Muller'!C12+'[1]P6 Parizek'!C12+'[1]P7 Opekar'!C12)/7</f>
        <v>10.714285714285714</v>
      </c>
      <c r="J12" s="159">
        <f>(+'[1]P1 Kocabek'!D12+'[1]P2 Plocek'!D12+'[1]P3 Tesař'!D12+'[1]P4 Fort'!D12+'[1]P5 Muller'!D12+'[1]P6 Parizek'!D12+'[1]P7 Opekar'!D12)/7</f>
        <v>10.571428571428571</v>
      </c>
      <c r="K12" s="159">
        <f>(+'[1]P1 Kocabek'!E12+'[1]P2 Plocek'!E12+'[1]P3 Tesař'!E12+'[1]P4 Fort'!E12+'[1]P5 Muller'!E12+'[1]P6 Parizek'!E12+'[1]P7 Opekar'!E12)/7</f>
        <v>5</v>
      </c>
      <c r="L12" s="160">
        <f t="shared" si="2"/>
        <v>26.285714285714285</v>
      </c>
      <c r="M12" s="159">
        <f>(+'[1]P1 Kocabek'!G12+'[1]P2 Plocek'!G12+'[1]P3 Tesař'!G12+'[1]P4 Fort'!G12+'[1]P5 Muller'!G12+'[1]P6 Parizek'!G12+'[1]P7 Opekar'!G12)/7</f>
        <v>3.4285714285714284</v>
      </c>
      <c r="N12" s="159">
        <f>(+'[1]P1 Kocabek'!H12+'[1]P2 Plocek'!H12+'[1]P3 Tesař'!H12+'[1]P4 Fort'!H12+'[1]P5 Muller'!H12+'[1]P6 Parizek'!H12+'[1]P7 Opekar'!H12)/7</f>
        <v>3.8571428571428572</v>
      </c>
      <c r="O12" s="160">
        <f t="shared" si="3"/>
        <v>7.2857142857142856</v>
      </c>
      <c r="P12" s="159">
        <f>(+'[1]P1 Kocabek'!J12+'[1]P2 Plocek'!J12+'[1]P3 Tesař'!J12+'[1]P4 Fort'!J12+'[1]P5 Muller'!J12+'[1]P6 Parizek'!J12+'[1]P7 Opekar'!J12)/7</f>
        <v>11.857142857142858</v>
      </c>
      <c r="Q12" s="159">
        <f>(+'[1]P1 Kocabek'!K12+'[1]P2 Plocek'!K12+'[1]P3 Tesař'!K12+'[1]P4 Fort'!K12+'[1]P5 Muller'!K12+'[1]P6 Parizek'!K12+'[1]P7 Opekar'!K12)/7</f>
        <v>2.7142857142857144</v>
      </c>
      <c r="R12" s="159">
        <f>(+'[1]P1 Kocabek'!L12+'[1]P2 Plocek'!L12+'[1]P3 Tesař'!L12+'[1]P4 Fort'!L12+'[1]P5 Muller'!L12+'[1]P6 Parizek'!L12+'[1]P7 Opekar'!L12)/7</f>
        <v>2.5714285714285716</v>
      </c>
      <c r="S12" s="159">
        <f>(+'[1]P1 Kocabek'!M12+'[1]P2 Plocek'!M12+'[1]P3 Tesař'!M12+'[1]P4 Fort'!M12+'[1]P5 Muller'!M12+'[1]P6 Parizek'!M12+'[1]P7 Opekar'!M12)/7</f>
        <v>2.7142857142857144</v>
      </c>
      <c r="T12" s="161">
        <f t="shared" si="4"/>
        <v>19.857142857142861</v>
      </c>
      <c r="U12" s="71">
        <f t="shared" si="5"/>
        <v>53.428571428571431</v>
      </c>
      <c r="V12" s="49">
        <f t="shared" si="6"/>
        <v>0</v>
      </c>
      <c r="W12" s="39">
        <v>0.5</v>
      </c>
      <c r="X12" s="29">
        <f t="shared" si="7"/>
        <v>876228.57142857159</v>
      </c>
      <c r="Y12" s="52">
        <v>875000</v>
      </c>
      <c r="Z12" s="40"/>
    </row>
    <row r="13" spans="1:26" x14ac:dyDescent="0.25">
      <c r="A13" s="91" t="s">
        <v>37</v>
      </c>
      <c r="B13" s="4" t="s">
        <v>38</v>
      </c>
      <c r="C13" s="65">
        <v>49.857142857142861</v>
      </c>
      <c r="D13" s="7">
        <v>74300000</v>
      </c>
      <c r="E13" s="10">
        <v>8000000</v>
      </c>
      <c r="F13" s="36">
        <v>1000000</v>
      </c>
      <c r="G13" s="38">
        <f t="shared" si="0"/>
        <v>3988571.4285714291</v>
      </c>
      <c r="H13" s="33">
        <f t="shared" si="1"/>
        <v>2988571.4285714291</v>
      </c>
      <c r="I13" s="159">
        <f>(+'[1]P1 Kocabek'!C14+'[1]P2 Plocek'!C14+'[1]P3 Tesař'!C14+'[1]P4 Fort'!C14+'[1]P5 Muller'!C14+'[1]P6 Parizek'!C14+'[1]P7 Opekar'!C14)/7</f>
        <v>9.4285714285714288</v>
      </c>
      <c r="J13" s="159">
        <f>(+'[1]P1 Kocabek'!D14+'[1]P2 Plocek'!D14+'[1]P3 Tesař'!D14+'[1]P4 Fort'!D14+'[1]P5 Muller'!D14+'[1]P6 Parizek'!D14+'[1]P7 Opekar'!D14)/7</f>
        <v>9.4285714285714288</v>
      </c>
      <c r="K13" s="159">
        <f>(+'[1]P1 Kocabek'!E14+'[1]P2 Plocek'!E14+'[1]P3 Tesař'!E14+'[1]P4 Fort'!E14+'[1]P5 Muller'!E14+'[1]P6 Parizek'!E14+'[1]P7 Opekar'!E14)/7</f>
        <v>4.5714285714285712</v>
      </c>
      <c r="L13" s="160">
        <f t="shared" si="2"/>
        <v>23.428571428571431</v>
      </c>
      <c r="M13" s="159">
        <f>(+'[1]P1 Kocabek'!G14+'[1]P2 Plocek'!G14+'[1]P3 Tesař'!G14+'[1]P4 Fort'!G14+'[1]P5 Muller'!G14+'[1]P6 Parizek'!G14+'[1]P7 Opekar'!G14)/7</f>
        <v>3.1428571428571428</v>
      </c>
      <c r="N13" s="159">
        <f>(+'[1]P1 Kocabek'!H14+'[1]P2 Plocek'!H14+'[1]P3 Tesař'!H14+'[1]P4 Fort'!H14+'[1]P5 Muller'!H14+'[1]P6 Parizek'!H14+'[1]P7 Opekar'!H14)/7</f>
        <v>3.7142857142857144</v>
      </c>
      <c r="O13" s="160">
        <f t="shared" si="3"/>
        <v>6.8571428571428577</v>
      </c>
      <c r="P13" s="159">
        <f>(+'[1]P1 Kocabek'!J14+'[1]P2 Plocek'!J14+'[1]P3 Tesař'!J14+'[1]P4 Fort'!J14+'[1]P5 Muller'!J14+'[1]P6 Parizek'!J14+'[1]P7 Opekar'!J14)/7</f>
        <v>10.142857142857142</v>
      </c>
      <c r="Q13" s="159">
        <f>(+'[1]P1 Kocabek'!K14+'[1]P2 Plocek'!K14+'[1]P3 Tesař'!K14+'[1]P4 Fort'!K14+'[1]P5 Muller'!K14+'[1]P6 Parizek'!K14+'[1]P7 Opekar'!K14)/7</f>
        <v>3.4285714285714284</v>
      </c>
      <c r="R13" s="159">
        <f>(+'[1]P1 Kocabek'!L14+'[1]P2 Plocek'!L14+'[1]P3 Tesař'!L14+'[1]P4 Fort'!L14+'[1]P5 Muller'!L14+'[1]P6 Parizek'!L14+'[1]P7 Opekar'!L14)/7</f>
        <v>3.1428571428571428</v>
      </c>
      <c r="S13" s="159">
        <f>(+'[1]P1 Kocabek'!M14+'[1]P2 Plocek'!M14+'[1]P3 Tesař'!M14+'[1]P4 Fort'!M14+'[1]P5 Muller'!M14+'[1]P6 Parizek'!M14+'[1]P7 Opekar'!M14)/7</f>
        <v>2.8571428571428572</v>
      </c>
      <c r="T13" s="161">
        <f t="shared" si="4"/>
        <v>19.571428571428573</v>
      </c>
      <c r="U13" s="71">
        <f t="shared" si="5"/>
        <v>49.857142857142861</v>
      </c>
      <c r="V13" s="49">
        <f t="shared" si="6"/>
        <v>4.0223034031916946E-2</v>
      </c>
      <c r="W13" s="39">
        <v>0.5</v>
      </c>
      <c r="X13" s="29">
        <f t="shared" si="7"/>
        <v>1994285.7142857146</v>
      </c>
      <c r="Y13" s="52">
        <v>1995000</v>
      </c>
      <c r="Z13" s="40"/>
    </row>
    <row r="14" spans="1:26" ht="15.75" thickBot="1" x14ac:dyDescent="0.3">
      <c r="A14" s="93" t="s">
        <v>23</v>
      </c>
      <c r="B14" s="94" t="s">
        <v>24</v>
      </c>
      <c r="C14" s="95">
        <v>45.2</v>
      </c>
      <c r="D14" s="96">
        <v>41850000</v>
      </c>
      <c r="E14" s="97">
        <v>5000000</v>
      </c>
      <c r="F14" s="98">
        <v>500000</v>
      </c>
      <c r="G14" s="99">
        <f t="shared" si="0"/>
        <v>2260000</v>
      </c>
      <c r="H14" s="100">
        <f t="shared" si="1"/>
        <v>1760000</v>
      </c>
      <c r="I14" s="162">
        <v>8.2857142857142865</v>
      </c>
      <c r="J14" s="162">
        <v>8.4285714285714288</v>
      </c>
      <c r="K14" s="162">
        <v>3.4285714285714284</v>
      </c>
      <c r="L14" s="163">
        <v>20.142857142857142</v>
      </c>
      <c r="M14" s="162">
        <v>3.2857142857142856</v>
      </c>
      <c r="N14" s="162">
        <v>3.2857142857142856</v>
      </c>
      <c r="O14" s="163">
        <v>6.5714285714285712</v>
      </c>
      <c r="P14" s="162">
        <v>9.8571428571428577</v>
      </c>
      <c r="Q14" s="162">
        <v>3.4285714285714284</v>
      </c>
      <c r="R14" s="162">
        <v>2.8571428571428572</v>
      </c>
      <c r="S14" s="162">
        <v>2.4285714285714284</v>
      </c>
      <c r="T14" s="164">
        <v>18.571428571428569</v>
      </c>
      <c r="U14" s="72">
        <v>45.285714285714278</v>
      </c>
      <c r="V14" s="49">
        <f t="shared" si="6"/>
        <v>4.2054958183990444E-2</v>
      </c>
      <c r="W14" s="39">
        <v>0.5</v>
      </c>
      <c r="X14" s="29">
        <f t="shared" si="7"/>
        <v>1130000</v>
      </c>
      <c r="Y14" s="52">
        <v>1130000</v>
      </c>
      <c r="Z14" s="40"/>
    </row>
    <row r="15" spans="1:26" x14ac:dyDescent="0.25">
      <c r="A15" s="101" t="s">
        <v>42</v>
      </c>
      <c r="B15" s="104" t="s">
        <v>43</v>
      </c>
      <c r="C15" s="105">
        <v>89.36363636363636</v>
      </c>
      <c r="D15" s="106">
        <v>83510000</v>
      </c>
      <c r="E15" s="107">
        <v>33400000</v>
      </c>
      <c r="F15" s="88">
        <v>26000000</v>
      </c>
      <c r="G15" s="89">
        <f t="shared" ref="G15:G26" si="8">(C15*0.01)*E15</f>
        <v>29847454.545454543</v>
      </c>
      <c r="H15" s="90">
        <f t="shared" ref="H15:H25" si="9">G15-F15</f>
        <v>3847454.5454545431</v>
      </c>
      <c r="I15" s="165">
        <v>17.90909090909091</v>
      </c>
      <c r="J15" s="166">
        <v>16.90909090909091</v>
      </c>
      <c r="K15" s="166">
        <v>9</v>
      </c>
      <c r="L15" s="167">
        <v>43.81818181818182</v>
      </c>
      <c r="M15" s="166">
        <v>4.8181818181818183</v>
      </c>
      <c r="N15" s="166">
        <v>8.6363636363636367</v>
      </c>
      <c r="O15" s="167">
        <v>13.454545454545455</v>
      </c>
      <c r="P15" s="166">
        <v>18.454545454545453</v>
      </c>
      <c r="Q15" s="166">
        <v>4.7272727272727275</v>
      </c>
      <c r="R15" s="166">
        <v>4.6363636363636367</v>
      </c>
      <c r="S15" s="166">
        <v>4.2727272727272725</v>
      </c>
      <c r="T15" s="168">
        <v>32.090909090909086</v>
      </c>
      <c r="U15" s="103">
        <v>89.36363636363636</v>
      </c>
      <c r="V15" s="49">
        <f t="shared" ref="V15:V26" si="10">H15/D15</f>
        <v>4.6071782366836823E-2</v>
      </c>
      <c r="W15" s="26">
        <v>1</v>
      </c>
      <c r="X15" s="29">
        <f t="shared" ref="X15:X26" si="11">G15*W15</f>
        <v>29847454.545454543</v>
      </c>
      <c r="Y15" s="52">
        <v>29845000</v>
      </c>
      <c r="Z15" s="40"/>
    </row>
    <row r="16" spans="1:26" ht="18" customHeight="1" x14ac:dyDescent="0.25">
      <c r="A16" s="101" t="s">
        <v>44</v>
      </c>
      <c r="B16" s="108" t="s">
        <v>45</v>
      </c>
      <c r="C16" s="70">
        <v>87.090909090909093</v>
      </c>
      <c r="D16" s="18">
        <v>59297000</v>
      </c>
      <c r="E16" s="14">
        <v>20702000</v>
      </c>
      <c r="F16" s="36">
        <v>12100000</v>
      </c>
      <c r="G16" s="38">
        <f t="shared" si="8"/>
        <v>18029560</v>
      </c>
      <c r="H16" s="33">
        <f t="shared" si="9"/>
        <v>5929560</v>
      </c>
      <c r="I16" s="169">
        <v>17.545454545454547</v>
      </c>
      <c r="J16" s="170">
        <v>16.454545454545453</v>
      </c>
      <c r="K16" s="170">
        <v>8.7272727272727266</v>
      </c>
      <c r="L16" s="171">
        <v>42.727272727272727</v>
      </c>
      <c r="M16" s="170">
        <v>4.5454545454545459</v>
      </c>
      <c r="N16" s="170">
        <v>8.454545454545455</v>
      </c>
      <c r="O16" s="171">
        <v>13</v>
      </c>
      <c r="P16" s="170">
        <v>18.272727272727273</v>
      </c>
      <c r="Q16" s="170">
        <v>4.6363636363636367</v>
      </c>
      <c r="R16" s="170">
        <v>4.5454545454545459</v>
      </c>
      <c r="S16" s="170">
        <v>3.9090909090909092</v>
      </c>
      <c r="T16" s="172">
        <v>31.363636363636367</v>
      </c>
      <c r="U16" s="103">
        <v>87.090909090909093</v>
      </c>
      <c r="V16" s="49">
        <f t="shared" si="10"/>
        <v>9.9997639003659544E-2</v>
      </c>
      <c r="W16" s="28">
        <v>0.9</v>
      </c>
      <c r="X16" s="29">
        <f t="shared" si="11"/>
        <v>16226604</v>
      </c>
      <c r="Y16" s="52">
        <v>16225000</v>
      </c>
      <c r="Z16" s="40"/>
    </row>
    <row r="17" spans="1:26" ht="15.75" customHeight="1" x14ac:dyDescent="0.25">
      <c r="A17" s="102" t="s">
        <v>64</v>
      </c>
      <c r="B17" s="109" t="s">
        <v>65</v>
      </c>
      <c r="C17" s="70">
        <v>82.72727272727272</v>
      </c>
      <c r="D17" s="15">
        <v>15660000</v>
      </c>
      <c r="E17" s="14">
        <v>4000000</v>
      </c>
      <c r="F17" s="53">
        <v>2000000</v>
      </c>
      <c r="G17" s="38">
        <f t="shared" si="8"/>
        <v>3309090.9090909087</v>
      </c>
      <c r="H17" s="33">
        <f t="shared" si="9"/>
        <v>1309090.9090909087</v>
      </c>
      <c r="I17" s="169">
        <v>17.09090909090909</v>
      </c>
      <c r="J17" s="170">
        <v>16.272727272727273</v>
      </c>
      <c r="K17" s="170">
        <v>7.8181818181818183</v>
      </c>
      <c r="L17" s="171">
        <v>41.18181818181818</v>
      </c>
      <c r="M17" s="170">
        <v>4.1818181818181817</v>
      </c>
      <c r="N17" s="170">
        <v>7.4545454545454541</v>
      </c>
      <c r="O17" s="171">
        <v>11.636363636363637</v>
      </c>
      <c r="P17" s="170">
        <v>17.90909090909091</v>
      </c>
      <c r="Q17" s="170">
        <v>4</v>
      </c>
      <c r="R17" s="170">
        <v>4</v>
      </c>
      <c r="S17" s="170">
        <v>4</v>
      </c>
      <c r="T17" s="172">
        <v>29.90909090909091</v>
      </c>
      <c r="U17" s="103">
        <v>82.72727272727272</v>
      </c>
      <c r="V17" s="49">
        <f t="shared" si="10"/>
        <v>8.3594566353187016E-2</v>
      </c>
      <c r="W17" s="26">
        <v>1</v>
      </c>
      <c r="X17" s="29">
        <f t="shared" si="11"/>
        <v>3309090.9090909087</v>
      </c>
      <c r="Y17" s="52">
        <v>3310000</v>
      </c>
      <c r="Z17" s="40"/>
    </row>
    <row r="18" spans="1:26" ht="30" x14ac:dyDescent="0.25">
      <c r="A18" s="102" t="s">
        <v>46</v>
      </c>
      <c r="B18" s="109" t="s">
        <v>47</v>
      </c>
      <c r="C18" s="70">
        <v>82.63636363636364</v>
      </c>
      <c r="D18" s="15">
        <v>49450000</v>
      </c>
      <c r="E18" s="14">
        <v>16335000</v>
      </c>
      <c r="F18" s="36">
        <v>9500000</v>
      </c>
      <c r="G18" s="38">
        <f t="shared" si="8"/>
        <v>13498650</v>
      </c>
      <c r="H18" s="33">
        <f t="shared" si="9"/>
        <v>3998650</v>
      </c>
      <c r="I18" s="169">
        <v>17.181818181818183</v>
      </c>
      <c r="J18" s="170">
        <v>16.272727272727273</v>
      </c>
      <c r="K18" s="170">
        <v>8.3636363636363633</v>
      </c>
      <c r="L18" s="171">
        <v>41.818181818181813</v>
      </c>
      <c r="M18" s="170">
        <v>4.1818181818181817</v>
      </c>
      <c r="N18" s="170">
        <v>8.1818181818181817</v>
      </c>
      <c r="O18" s="171">
        <v>12.363636363636363</v>
      </c>
      <c r="P18" s="170">
        <v>17.181818181818183</v>
      </c>
      <c r="Q18" s="170">
        <v>3.9090909090909092</v>
      </c>
      <c r="R18" s="170">
        <v>3.5454545454545454</v>
      </c>
      <c r="S18" s="170">
        <v>3.8181818181818183</v>
      </c>
      <c r="T18" s="172">
        <v>28.45454545454546</v>
      </c>
      <c r="U18" s="103">
        <v>82.63636363636364</v>
      </c>
      <c r="V18" s="49">
        <f t="shared" si="10"/>
        <v>8.0862487360970681E-2</v>
      </c>
      <c r="W18" s="26">
        <v>1</v>
      </c>
      <c r="X18" s="29">
        <f t="shared" si="11"/>
        <v>13498650</v>
      </c>
      <c r="Y18" s="52">
        <v>13500000</v>
      </c>
      <c r="Z18" s="40"/>
    </row>
    <row r="19" spans="1:26" ht="30" x14ac:dyDescent="0.25">
      <c r="A19" s="102" t="s">
        <v>48</v>
      </c>
      <c r="B19" s="109" t="s">
        <v>49</v>
      </c>
      <c r="C19" s="70">
        <v>80.545454545454547</v>
      </c>
      <c r="D19" s="15">
        <v>11252000</v>
      </c>
      <c r="E19" s="14">
        <v>3700000</v>
      </c>
      <c r="F19" s="36">
        <v>3100000</v>
      </c>
      <c r="G19" s="38">
        <f t="shared" si="8"/>
        <v>2980181.8181818184</v>
      </c>
      <c r="H19" s="33">
        <f t="shared" si="9"/>
        <v>-119818.18181818165</v>
      </c>
      <c r="I19" s="169">
        <v>16.545454545454547</v>
      </c>
      <c r="J19" s="170">
        <v>15.545454545454545</v>
      </c>
      <c r="K19" s="170">
        <v>8</v>
      </c>
      <c r="L19" s="171">
        <v>40.090909090909093</v>
      </c>
      <c r="M19" s="170">
        <v>4</v>
      </c>
      <c r="N19" s="170">
        <v>8</v>
      </c>
      <c r="O19" s="171">
        <v>12</v>
      </c>
      <c r="P19" s="170">
        <v>17.181818181818183</v>
      </c>
      <c r="Q19" s="170">
        <v>3.9090909090909092</v>
      </c>
      <c r="R19" s="170">
        <v>3.7272727272727271</v>
      </c>
      <c r="S19" s="170">
        <v>3.6363636363636362</v>
      </c>
      <c r="T19" s="172">
        <v>28.454545454545457</v>
      </c>
      <c r="U19" s="103">
        <v>80.545454545454547</v>
      </c>
      <c r="V19" s="49">
        <f t="shared" si="10"/>
        <v>-1.064861196393367E-2</v>
      </c>
      <c r="W19" s="26">
        <v>1</v>
      </c>
      <c r="X19" s="29">
        <f t="shared" si="11"/>
        <v>2980181.8181818184</v>
      </c>
      <c r="Y19" s="52">
        <v>2980000</v>
      </c>
      <c r="Z19" s="40"/>
    </row>
    <row r="20" spans="1:26" ht="17.25" customHeight="1" x14ac:dyDescent="0.25">
      <c r="A20" s="102" t="s">
        <v>50</v>
      </c>
      <c r="B20" s="109" t="s">
        <v>51</v>
      </c>
      <c r="C20" s="70">
        <v>79.636363636363626</v>
      </c>
      <c r="D20" s="15">
        <v>16875000</v>
      </c>
      <c r="E20" s="15">
        <v>3500000</v>
      </c>
      <c r="F20" s="36">
        <v>3100000</v>
      </c>
      <c r="G20" s="38">
        <f t="shared" si="8"/>
        <v>2787272.7272727271</v>
      </c>
      <c r="H20" s="33">
        <f t="shared" si="9"/>
        <v>-312727.27272727294</v>
      </c>
      <c r="I20" s="169">
        <v>16.636363636363637</v>
      </c>
      <c r="J20" s="170">
        <v>16.818181818181817</v>
      </c>
      <c r="K20" s="170">
        <v>7.9090909090909092</v>
      </c>
      <c r="L20" s="171">
        <v>41.36363636363636</v>
      </c>
      <c r="M20" s="170">
        <v>3.5454545454545454</v>
      </c>
      <c r="N20" s="170">
        <v>8.1818181818181817</v>
      </c>
      <c r="O20" s="171">
        <v>11.727272727272727</v>
      </c>
      <c r="P20" s="170">
        <v>15.909090909090908</v>
      </c>
      <c r="Q20" s="170">
        <v>3.7272727272727271</v>
      </c>
      <c r="R20" s="170">
        <v>3.3636363636363638</v>
      </c>
      <c r="S20" s="170">
        <v>3.5454545454545454</v>
      </c>
      <c r="T20" s="172">
        <v>26.545454545454547</v>
      </c>
      <c r="U20" s="103">
        <v>79.636363636363626</v>
      </c>
      <c r="V20" s="49">
        <f t="shared" si="10"/>
        <v>-1.8531986531986545E-2</v>
      </c>
      <c r="W20" s="26">
        <v>1</v>
      </c>
      <c r="X20" s="29">
        <f t="shared" si="11"/>
        <v>2787272.7272727271</v>
      </c>
      <c r="Y20" s="52">
        <v>2785000</v>
      </c>
      <c r="Z20" s="40"/>
    </row>
    <row r="21" spans="1:26" ht="19.5" customHeight="1" x14ac:dyDescent="0.25">
      <c r="A21" s="102" t="s">
        <v>52</v>
      </c>
      <c r="B21" s="109" t="s">
        <v>53</v>
      </c>
      <c r="C21" s="70">
        <v>77.090909090909093</v>
      </c>
      <c r="D21" s="15">
        <v>7090251</v>
      </c>
      <c r="E21" s="14">
        <v>2000000</v>
      </c>
      <c r="F21" s="36">
        <v>1600000</v>
      </c>
      <c r="G21" s="38">
        <f t="shared" si="8"/>
        <v>1541818.1818181819</v>
      </c>
      <c r="H21" s="33">
        <f t="shared" si="9"/>
        <v>-58181.818181818118</v>
      </c>
      <c r="I21" s="169">
        <v>16.454545454545453</v>
      </c>
      <c r="J21" s="170">
        <v>15.545454545454545</v>
      </c>
      <c r="K21" s="170">
        <v>7.6363636363636367</v>
      </c>
      <c r="L21" s="171">
        <v>39.63636363636364</v>
      </c>
      <c r="M21" s="170">
        <v>3.1818181818181817</v>
      </c>
      <c r="N21" s="170">
        <v>7.7272727272727275</v>
      </c>
      <c r="O21" s="171">
        <v>10.90909090909091</v>
      </c>
      <c r="P21" s="170">
        <v>16.181818181818183</v>
      </c>
      <c r="Q21" s="170">
        <v>3.7272727272727271</v>
      </c>
      <c r="R21" s="170">
        <v>3.4545454545454546</v>
      </c>
      <c r="S21" s="170">
        <v>3.1818181818181817</v>
      </c>
      <c r="T21" s="172">
        <v>26.545454545454547</v>
      </c>
      <c r="U21" s="103">
        <v>77.090909090909093</v>
      </c>
      <c r="V21" s="49">
        <f t="shared" si="10"/>
        <v>-8.2058897748215291E-3</v>
      </c>
      <c r="W21" s="26">
        <v>1</v>
      </c>
      <c r="X21" s="29">
        <f t="shared" si="11"/>
        <v>1541818.1818181819</v>
      </c>
      <c r="Y21" s="52">
        <v>1540000</v>
      </c>
      <c r="Z21" s="40"/>
    </row>
    <row r="22" spans="1:26" ht="27.75" customHeight="1" x14ac:dyDescent="0.25">
      <c r="A22" s="102" t="s">
        <v>62</v>
      </c>
      <c r="B22" s="109" t="s">
        <v>63</v>
      </c>
      <c r="C22" s="70">
        <v>76.545454545454547</v>
      </c>
      <c r="D22" s="15">
        <v>9490000</v>
      </c>
      <c r="E22" s="14">
        <v>3030000</v>
      </c>
      <c r="F22" s="53">
        <v>2200000</v>
      </c>
      <c r="G22" s="38">
        <f t="shared" si="8"/>
        <v>2319327.2727272729</v>
      </c>
      <c r="H22" s="33">
        <f t="shared" si="9"/>
        <v>119327.27272727294</v>
      </c>
      <c r="I22" s="169">
        <v>16.636363636363637</v>
      </c>
      <c r="J22" s="170">
        <v>14.818181818181818</v>
      </c>
      <c r="K22" s="170">
        <v>7.4545454545454541</v>
      </c>
      <c r="L22" s="171">
        <v>38.909090909090907</v>
      </c>
      <c r="M22" s="170">
        <v>3.8181818181818183</v>
      </c>
      <c r="N22" s="170">
        <v>6.1818181818181817</v>
      </c>
      <c r="O22" s="171">
        <v>10</v>
      </c>
      <c r="P22" s="170">
        <v>16.545454545454547</v>
      </c>
      <c r="Q22" s="170">
        <v>4.2727272727272725</v>
      </c>
      <c r="R22" s="170">
        <v>3.4545454545454546</v>
      </c>
      <c r="S22" s="170">
        <v>3.3636363636363638</v>
      </c>
      <c r="T22" s="172">
        <v>27.636363636363637</v>
      </c>
      <c r="U22" s="103">
        <v>76.545454545454547</v>
      </c>
      <c r="V22" s="49">
        <f t="shared" si="10"/>
        <v>1.2574001341124651E-2</v>
      </c>
      <c r="W22" s="26">
        <v>1</v>
      </c>
      <c r="X22" s="29">
        <f t="shared" si="11"/>
        <v>2319327.2727272729</v>
      </c>
      <c r="Y22" s="52">
        <v>2320000</v>
      </c>
      <c r="Z22" s="40"/>
    </row>
    <row r="23" spans="1:26" ht="29.25" customHeight="1" x14ac:dyDescent="0.25">
      <c r="A23" s="102" t="s">
        <v>54</v>
      </c>
      <c r="B23" s="109" t="s">
        <v>55</v>
      </c>
      <c r="C23" s="70">
        <v>76</v>
      </c>
      <c r="D23" s="15">
        <v>12835000</v>
      </c>
      <c r="E23" s="14">
        <v>3800000</v>
      </c>
      <c r="F23" s="36">
        <v>2400000</v>
      </c>
      <c r="G23" s="38">
        <f t="shared" si="8"/>
        <v>2888000</v>
      </c>
      <c r="H23" s="33">
        <f t="shared" si="9"/>
        <v>488000</v>
      </c>
      <c r="I23" s="169">
        <v>16.272727272727273</v>
      </c>
      <c r="J23" s="170">
        <v>15.181818181818182</v>
      </c>
      <c r="K23" s="170">
        <v>7.5454545454545459</v>
      </c>
      <c r="L23" s="171">
        <v>39</v>
      </c>
      <c r="M23" s="170">
        <v>3.6363636363636362</v>
      </c>
      <c r="N23" s="170">
        <v>7.3636363636363633</v>
      </c>
      <c r="O23" s="171">
        <v>11</v>
      </c>
      <c r="P23" s="170">
        <v>15.272727272727273</v>
      </c>
      <c r="Q23" s="170">
        <v>3.8181818181818183</v>
      </c>
      <c r="R23" s="170">
        <v>3.4545454545454546</v>
      </c>
      <c r="S23" s="170">
        <v>3.4545454545454546</v>
      </c>
      <c r="T23" s="172">
        <v>26</v>
      </c>
      <c r="U23" s="103">
        <v>76</v>
      </c>
      <c r="V23" s="49">
        <f t="shared" si="10"/>
        <v>3.802103622906116E-2</v>
      </c>
      <c r="W23" s="26">
        <v>1</v>
      </c>
      <c r="X23" s="29">
        <f t="shared" si="11"/>
        <v>2888000</v>
      </c>
      <c r="Y23" s="52">
        <v>2890000</v>
      </c>
      <c r="Z23" s="40"/>
    </row>
    <row r="24" spans="1:26" x14ac:dyDescent="0.25">
      <c r="A24" s="102" t="s">
        <v>60</v>
      </c>
      <c r="B24" s="109" t="s">
        <v>61</v>
      </c>
      <c r="C24" s="70">
        <v>68.27272727272728</v>
      </c>
      <c r="D24" s="15">
        <v>5580000</v>
      </c>
      <c r="E24" s="14">
        <v>990000</v>
      </c>
      <c r="F24" s="36">
        <v>550000</v>
      </c>
      <c r="G24" s="38">
        <f t="shared" si="8"/>
        <v>675900.00000000012</v>
      </c>
      <c r="H24" s="33">
        <f t="shared" si="9"/>
        <v>125900.00000000012</v>
      </c>
      <c r="I24" s="169">
        <v>14.363636363636363</v>
      </c>
      <c r="J24" s="170">
        <v>15</v>
      </c>
      <c r="K24" s="170">
        <v>6.7272727272727275</v>
      </c>
      <c r="L24" s="171">
        <v>36.090909090909093</v>
      </c>
      <c r="M24" s="170">
        <v>3.2727272727272729</v>
      </c>
      <c r="N24" s="170">
        <v>6.4545454545454541</v>
      </c>
      <c r="O24" s="171">
        <v>9.7272727272727266</v>
      </c>
      <c r="P24" s="170">
        <v>13</v>
      </c>
      <c r="Q24" s="170">
        <v>3.3636363636363638</v>
      </c>
      <c r="R24" s="170">
        <v>2.8181818181818183</v>
      </c>
      <c r="S24" s="170">
        <v>3.2727272727272729</v>
      </c>
      <c r="T24" s="172">
        <v>22.454545454545453</v>
      </c>
      <c r="U24" s="103">
        <v>68.27272727272728</v>
      </c>
      <c r="V24" s="49">
        <f t="shared" si="10"/>
        <v>2.2562724014336937E-2</v>
      </c>
      <c r="W24" s="26">
        <v>1</v>
      </c>
      <c r="X24" s="29">
        <f t="shared" si="11"/>
        <v>675900.00000000012</v>
      </c>
      <c r="Y24" s="52">
        <v>675000</v>
      </c>
      <c r="Z24" s="40"/>
    </row>
    <row r="25" spans="1:26" ht="17.25" customHeight="1" x14ac:dyDescent="0.25">
      <c r="A25" s="102" t="s">
        <v>56</v>
      </c>
      <c r="B25" s="109" t="s">
        <v>57</v>
      </c>
      <c r="C25" s="70">
        <v>62.36363636363636</v>
      </c>
      <c r="D25" s="15">
        <v>43817000</v>
      </c>
      <c r="E25" s="14">
        <v>10879000</v>
      </c>
      <c r="F25" s="36">
        <v>3500000</v>
      </c>
      <c r="G25" s="38">
        <f t="shared" si="8"/>
        <v>6784540</v>
      </c>
      <c r="H25" s="33">
        <f t="shared" si="9"/>
        <v>3284540</v>
      </c>
      <c r="I25" s="169">
        <v>13.454545454545455</v>
      </c>
      <c r="J25" s="170">
        <v>13.181818181818182</v>
      </c>
      <c r="K25" s="170">
        <v>6.0909090909090908</v>
      </c>
      <c r="L25" s="171">
        <v>32.727272727272727</v>
      </c>
      <c r="M25" s="170">
        <v>2.8181818181818183</v>
      </c>
      <c r="N25" s="170">
        <v>5.3636363636363633</v>
      </c>
      <c r="O25" s="171">
        <v>8.1818181818181817</v>
      </c>
      <c r="P25" s="170">
        <v>12.909090909090908</v>
      </c>
      <c r="Q25" s="170">
        <v>3</v>
      </c>
      <c r="R25" s="170">
        <v>3.0909090909090908</v>
      </c>
      <c r="S25" s="170">
        <v>2.4545454545454546</v>
      </c>
      <c r="T25" s="172">
        <v>21.454545454545453</v>
      </c>
      <c r="U25" s="103">
        <v>62.36363636363636</v>
      </c>
      <c r="V25" s="49">
        <f t="shared" si="10"/>
        <v>7.4960403496359865E-2</v>
      </c>
      <c r="W25" s="26">
        <v>1</v>
      </c>
      <c r="X25" s="29">
        <f t="shared" si="11"/>
        <v>6784540</v>
      </c>
      <c r="Y25" s="52">
        <v>6785000</v>
      </c>
      <c r="Z25" s="40"/>
    </row>
    <row r="26" spans="1:26" ht="15.75" thickBot="1" x14ac:dyDescent="0.3">
      <c r="A26" s="102" t="s">
        <v>58</v>
      </c>
      <c r="B26" s="110" t="s">
        <v>59</v>
      </c>
      <c r="C26" s="111">
        <v>52.272727272727273</v>
      </c>
      <c r="D26" s="112">
        <v>10565000</v>
      </c>
      <c r="E26" s="112">
        <v>3300000</v>
      </c>
      <c r="F26" s="113">
        <v>0</v>
      </c>
      <c r="G26" s="99">
        <f t="shared" si="8"/>
        <v>1725000</v>
      </c>
      <c r="H26" s="100">
        <v>0</v>
      </c>
      <c r="I26" s="173">
        <v>12.272727272727273</v>
      </c>
      <c r="J26" s="162">
        <v>12.272727272727273</v>
      </c>
      <c r="K26" s="162">
        <v>5.2727272727272725</v>
      </c>
      <c r="L26" s="163">
        <v>29.81818181818182</v>
      </c>
      <c r="M26" s="162">
        <v>2</v>
      </c>
      <c r="N26" s="162">
        <v>4.1818181818181817</v>
      </c>
      <c r="O26" s="163">
        <v>6.1818181818181817</v>
      </c>
      <c r="P26" s="162">
        <v>9.8181818181818183</v>
      </c>
      <c r="Q26" s="162">
        <v>1.9090909090909092</v>
      </c>
      <c r="R26" s="162">
        <v>2.3636363636363638</v>
      </c>
      <c r="S26" s="162">
        <v>2.1818181818181817</v>
      </c>
      <c r="T26" s="164">
        <v>16.272727272727273</v>
      </c>
      <c r="U26" s="103">
        <v>52.272727272727273</v>
      </c>
      <c r="V26" s="49">
        <f t="shared" si="10"/>
        <v>0</v>
      </c>
      <c r="W26" s="39">
        <v>0.5</v>
      </c>
      <c r="X26" s="29">
        <f t="shared" si="11"/>
        <v>862500</v>
      </c>
      <c r="Y26" s="52">
        <v>865000</v>
      </c>
      <c r="Z26" s="40"/>
    </row>
    <row r="27" spans="1:26" ht="30" x14ac:dyDescent="0.25">
      <c r="A27" s="114" t="s">
        <v>68</v>
      </c>
      <c r="B27" s="116" t="s">
        <v>69</v>
      </c>
      <c r="C27" s="117">
        <v>95.4</v>
      </c>
      <c r="D27" s="118">
        <v>16335000</v>
      </c>
      <c r="E27" s="119">
        <v>6500000</v>
      </c>
      <c r="F27" s="88">
        <v>6100000</v>
      </c>
      <c r="G27" s="89">
        <f>(C27*0.01)*E27</f>
        <v>6201000</v>
      </c>
      <c r="H27" s="90">
        <f>G27-F27</f>
        <v>101000</v>
      </c>
      <c r="I27" s="166">
        <v>18.399999999999999</v>
      </c>
      <c r="J27" s="166">
        <v>18.8</v>
      </c>
      <c r="K27" s="166">
        <v>9.6</v>
      </c>
      <c r="L27" s="174">
        <v>46.800000000000004</v>
      </c>
      <c r="M27" s="166">
        <v>5</v>
      </c>
      <c r="N27" s="166">
        <v>9.4</v>
      </c>
      <c r="O27" s="174">
        <v>14.4</v>
      </c>
      <c r="P27" s="166">
        <v>19.8</v>
      </c>
      <c r="Q27" s="166">
        <v>5</v>
      </c>
      <c r="R27" s="166">
        <v>4.8</v>
      </c>
      <c r="S27" s="166">
        <v>4.5999999999999996</v>
      </c>
      <c r="T27" s="175">
        <v>34.200000000000003</v>
      </c>
      <c r="U27" s="115">
        <v>95.4</v>
      </c>
      <c r="V27" s="49">
        <f>H27/D27</f>
        <v>6.1830425466789102E-3</v>
      </c>
      <c r="W27" s="26">
        <v>1</v>
      </c>
      <c r="X27" s="29">
        <f>G27*W27</f>
        <v>6201000</v>
      </c>
      <c r="Y27" s="52">
        <v>6200000</v>
      </c>
      <c r="Z27" s="40"/>
    </row>
    <row r="28" spans="1:26" ht="30.75" customHeight="1" x14ac:dyDescent="0.25">
      <c r="A28" s="114" t="s">
        <v>66</v>
      </c>
      <c r="B28" s="120" t="s">
        <v>67</v>
      </c>
      <c r="C28" s="66">
        <v>94.2</v>
      </c>
      <c r="D28" s="5">
        <v>16250000</v>
      </c>
      <c r="E28" s="17">
        <v>10000000</v>
      </c>
      <c r="F28" s="36">
        <v>9200000</v>
      </c>
      <c r="G28" s="38">
        <f>(C28*0.01)*E28</f>
        <v>9420000</v>
      </c>
      <c r="H28" s="33">
        <f>G28-F28</f>
        <v>220000</v>
      </c>
      <c r="I28" s="170">
        <v>19</v>
      </c>
      <c r="J28" s="170">
        <v>18.399999999999999</v>
      </c>
      <c r="K28" s="170">
        <v>9.6</v>
      </c>
      <c r="L28" s="176">
        <v>47</v>
      </c>
      <c r="M28" s="170">
        <v>4.8</v>
      </c>
      <c r="N28" s="170">
        <v>9.1999999999999993</v>
      </c>
      <c r="O28" s="176">
        <v>14</v>
      </c>
      <c r="P28" s="170">
        <v>19.2</v>
      </c>
      <c r="Q28" s="170">
        <v>4.8</v>
      </c>
      <c r="R28" s="170">
        <v>5</v>
      </c>
      <c r="S28" s="170">
        <v>4.2</v>
      </c>
      <c r="T28" s="177">
        <v>33.200000000000003</v>
      </c>
      <c r="U28" s="115">
        <v>94.2</v>
      </c>
      <c r="V28" s="49">
        <f>H28/D28</f>
        <v>1.3538461538461539E-2</v>
      </c>
      <c r="W28" s="26">
        <v>1</v>
      </c>
      <c r="X28" s="29">
        <f>G28*W28</f>
        <v>9420000</v>
      </c>
      <c r="Y28" s="52">
        <v>9420000</v>
      </c>
      <c r="Z28" s="40"/>
    </row>
    <row r="29" spans="1:26" x14ac:dyDescent="0.25">
      <c r="A29" s="114" t="s">
        <v>72</v>
      </c>
      <c r="B29" s="120" t="s">
        <v>73</v>
      </c>
      <c r="C29" s="66">
        <v>89.8</v>
      </c>
      <c r="D29" s="5">
        <v>10056000</v>
      </c>
      <c r="E29" s="17">
        <v>4001000</v>
      </c>
      <c r="F29" s="36">
        <v>3600000</v>
      </c>
      <c r="G29" s="38">
        <f>(C29*0.01)*E29</f>
        <v>3592898</v>
      </c>
      <c r="H29" s="33">
        <f>G29-F29</f>
        <v>-7102</v>
      </c>
      <c r="I29" s="170">
        <v>18</v>
      </c>
      <c r="J29" s="170">
        <v>18.399999999999999</v>
      </c>
      <c r="K29" s="170">
        <v>9.6</v>
      </c>
      <c r="L29" s="176">
        <v>46</v>
      </c>
      <c r="M29" s="170">
        <v>4.4000000000000004</v>
      </c>
      <c r="N29" s="170">
        <v>8.6</v>
      </c>
      <c r="O29" s="176">
        <v>13</v>
      </c>
      <c r="P29" s="170">
        <v>17.8</v>
      </c>
      <c r="Q29" s="170">
        <v>4.2</v>
      </c>
      <c r="R29" s="170">
        <v>4.4000000000000004</v>
      </c>
      <c r="S29" s="170">
        <v>4.4000000000000004</v>
      </c>
      <c r="T29" s="177">
        <v>30.799999999999997</v>
      </c>
      <c r="U29" s="115">
        <v>89.8</v>
      </c>
      <c r="V29" s="49">
        <f>H29/D29</f>
        <v>-7.0624502784407317E-4</v>
      </c>
      <c r="W29" s="26">
        <v>1</v>
      </c>
      <c r="X29" s="29">
        <f>G29*W29</f>
        <v>3592898</v>
      </c>
      <c r="Y29" s="52">
        <v>3600000</v>
      </c>
      <c r="Z29" s="40"/>
    </row>
    <row r="30" spans="1:26" x14ac:dyDescent="0.25">
      <c r="A30" s="102" t="s">
        <v>74</v>
      </c>
      <c r="B30" s="109" t="s">
        <v>75</v>
      </c>
      <c r="C30" s="66">
        <v>76.75</v>
      </c>
      <c r="D30" s="5">
        <v>9637000</v>
      </c>
      <c r="E30" s="17">
        <v>5752000</v>
      </c>
      <c r="F30" s="36">
        <v>3200000</v>
      </c>
      <c r="G30" s="38">
        <f>(C30*0.01)*E30</f>
        <v>4414660</v>
      </c>
      <c r="H30" s="33">
        <f>G30-F30</f>
        <v>1214660</v>
      </c>
      <c r="I30" s="170">
        <v>14.75</v>
      </c>
      <c r="J30" s="170">
        <v>14.25</v>
      </c>
      <c r="K30" s="170">
        <v>9.25</v>
      </c>
      <c r="L30" s="176">
        <v>38.25</v>
      </c>
      <c r="M30" s="170">
        <v>4</v>
      </c>
      <c r="N30" s="170">
        <v>7.25</v>
      </c>
      <c r="O30" s="176">
        <v>11.25</v>
      </c>
      <c r="P30" s="170">
        <v>16</v>
      </c>
      <c r="Q30" s="170">
        <v>3.5</v>
      </c>
      <c r="R30" s="170">
        <v>3.5</v>
      </c>
      <c r="S30" s="170">
        <v>4.25</v>
      </c>
      <c r="T30" s="177">
        <v>27.25</v>
      </c>
      <c r="U30" s="115">
        <v>76.75</v>
      </c>
      <c r="V30" s="49">
        <f>H30/D30</f>
        <v>0.12604129915948947</v>
      </c>
      <c r="W30" s="28">
        <v>0.9</v>
      </c>
      <c r="X30" s="29">
        <f>G30*W30</f>
        <v>3973194</v>
      </c>
      <c r="Y30" s="52">
        <v>3975000</v>
      </c>
      <c r="Z30" s="40"/>
    </row>
    <row r="31" spans="1:26" ht="15.75" thickBot="1" x14ac:dyDescent="0.3">
      <c r="A31" s="114" t="s">
        <v>70</v>
      </c>
      <c r="B31" s="121" t="s">
        <v>71</v>
      </c>
      <c r="C31" s="122">
        <v>72.8</v>
      </c>
      <c r="D31" s="123">
        <v>10500000</v>
      </c>
      <c r="E31" s="124">
        <v>5250000</v>
      </c>
      <c r="F31" s="98">
        <v>3700000</v>
      </c>
      <c r="G31" s="99">
        <f>(C31*0.01)*E31</f>
        <v>3822000</v>
      </c>
      <c r="H31" s="100">
        <f>G31-F31</f>
        <v>122000</v>
      </c>
      <c r="I31" s="162">
        <v>12.6</v>
      </c>
      <c r="J31" s="162">
        <v>12.2</v>
      </c>
      <c r="K31" s="162">
        <v>9.6</v>
      </c>
      <c r="L31" s="178">
        <v>34.4</v>
      </c>
      <c r="M31" s="162">
        <v>4.4000000000000004</v>
      </c>
      <c r="N31" s="162">
        <v>7.8</v>
      </c>
      <c r="O31" s="178">
        <v>12.2</v>
      </c>
      <c r="P31" s="162">
        <v>15.6</v>
      </c>
      <c r="Q31" s="162">
        <v>3.4</v>
      </c>
      <c r="R31" s="162">
        <v>3.4</v>
      </c>
      <c r="S31" s="162">
        <v>3.8</v>
      </c>
      <c r="T31" s="179">
        <v>26.2</v>
      </c>
      <c r="U31" s="115">
        <v>72.8</v>
      </c>
      <c r="V31" s="49">
        <f>H31/D31</f>
        <v>1.1619047619047619E-2</v>
      </c>
      <c r="W31" s="26">
        <v>1</v>
      </c>
      <c r="X31" s="29">
        <f>G31*W31</f>
        <v>3822000</v>
      </c>
      <c r="Y31" s="52">
        <v>3820000</v>
      </c>
      <c r="Z31" s="40"/>
    </row>
    <row r="32" spans="1:26" ht="30" x14ac:dyDescent="0.25">
      <c r="A32" s="3" t="s">
        <v>76</v>
      </c>
      <c r="B32" s="83" t="s">
        <v>77</v>
      </c>
      <c r="C32" s="126">
        <v>96.800000000000011</v>
      </c>
      <c r="D32" s="127">
        <v>29370000</v>
      </c>
      <c r="E32" s="119">
        <v>5300000</v>
      </c>
      <c r="F32" s="88">
        <v>2800000</v>
      </c>
      <c r="G32" s="89">
        <f>(C32*0.01)*E32</f>
        <v>5130400</v>
      </c>
      <c r="H32" s="90">
        <f>G32-F32</f>
        <v>2330400</v>
      </c>
      <c r="I32" s="165">
        <v>19.8</v>
      </c>
      <c r="J32" s="166">
        <v>19.8</v>
      </c>
      <c r="K32" s="166">
        <v>10</v>
      </c>
      <c r="L32" s="174">
        <v>49.6</v>
      </c>
      <c r="M32" s="166">
        <v>5</v>
      </c>
      <c r="N32" s="166">
        <v>8</v>
      </c>
      <c r="O32" s="174">
        <v>13</v>
      </c>
      <c r="P32" s="166">
        <v>19.399999999999999</v>
      </c>
      <c r="Q32" s="166">
        <v>5</v>
      </c>
      <c r="R32" s="166">
        <v>4.8</v>
      </c>
      <c r="S32" s="166">
        <v>5</v>
      </c>
      <c r="T32" s="175">
        <v>34.200000000000003</v>
      </c>
      <c r="U32" s="115">
        <v>96.800000000000011</v>
      </c>
      <c r="V32" s="49">
        <f>H32/D32</f>
        <v>7.9346271705822272E-2</v>
      </c>
      <c r="W32" s="26">
        <v>1</v>
      </c>
      <c r="X32" s="29">
        <f>G32*W32</f>
        <v>5130400</v>
      </c>
      <c r="Y32" s="52">
        <v>5130000</v>
      </c>
      <c r="Z32" s="40"/>
    </row>
    <row r="33" spans="1:26" ht="19.5" customHeight="1" x14ac:dyDescent="0.25">
      <c r="A33" s="3" t="s">
        <v>80</v>
      </c>
      <c r="B33" s="91" t="s">
        <v>81</v>
      </c>
      <c r="C33" s="67">
        <v>94.4</v>
      </c>
      <c r="D33" s="16">
        <v>4337000</v>
      </c>
      <c r="E33" s="13">
        <v>2567000</v>
      </c>
      <c r="F33" s="36">
        <v>2200000</v>
      </c>
      <c r="G33" s="38">
        <f>(C33*0.01)*E33</f>
        <v>2423248</v>
      </c>
      <c r="H33" s="33">
        <f>G33-F33</f>
        <v>223248</v>
      </c>
      <c r="I33" s="169">
        <v>20</v>
      </c>
      <c r="J33" s="170">
        <v>19.2</v>
      </c>
      <c r="K33" s="170">
        <v>9.6</v>
      </c>
      <c r="L33" s="176">
        <v>48.800000000000004</v>
      </c>
      <c r="M33" s="170">
        <v>4.4000000000000004</v>
      </c>
      <c r="N33" s="170">
        <v>8.8000000000000007</v>
      </c>
      <c r="O33" s="176">
        <v>13.200000000000001</v>
      </c>
      <c r="P33" s="170">
        <v>19</v>
      </c>
      <c r="Q33" s="170">
        <v>5</v>
      </c>
      <c r="R33" s="170">
        <v>4.2</v>
      </c>
      <c r="S33" s="170">
        <v>4.2</v>
      </c>
      <c r="T33" s="177">
        <v>32.4</v>
      </c>
      <c r="U33" s="115">
        <v>94.4</v>
      </c>
      <c r="V33" s="49">
        <f>H33/D33</f>
        <v>5.1475213281069861E-2</v>
      </c>
      <c r="W33" s="26">
        <v>1</v>
      </c>
      <c r="X33" s="29">
        <f>G33*W33</f>
        <v>2423248</v>
      </c>
      <c r="Y33" s="52">
        <v>2425000</v>
      </c>
      <c r="Z33" s="40"/>
    </row>
    <row r="34" spans="1:26" ht="30" x14ac:dyDescent="0.25">
      <c r="A34" s="125" t="s">
        <v>84</v>
      </c>
      <c r="B34" s="91" t="s">
        <v>85</v>
      </c>
      <c r="C34" s="67">
        <v>91.4</v>
      </c>
      <c r="D34" s="15">
        <v>6489000</v>
      </c>
      <c r="E34" s="17">
        <v>2569000</v>
      </c>
      <c r="F34" s="53"/>
      <c r="G34" s="38">
        <f>(C34*0.01)*E34</f>
        <v>2348066</v>
      </c>
      <c r="H34" s="33">
        <v>0</v>
      </c>
      <c r="I34" s="169">
        <v>18.600000000000001</v>
      </c>
      <c r="J34" s="170">
        <v>18.600000000000001</v>
      </c>
      <c r="K34" s="170">
        <v>9.1999999999999993</v>
      </c>
      <c r="L34" s="176">
        <v>46.400000000000006</v>
      </c>
      <c r="M34" s="170">
        <v>4.8</v>
      </c>
      <c r="N34" s="170">
        <v>9</v>
      </c>
      <c r="O34" s="176">
        <v>13.8</v>
      </c>
      <c r="P34" s="170">
        <v>17.600000000000001</v>
      </c>
      <c r="Q34" s="170">
        <v>4.8</v>
      </c>
      <c r="R34" s="170">
        <v>3.8</v>
      </c>
      <c r="S34" s="170">
        <v>5</v>
      </c>
      <c r="T34" s="177">
        <v>31.200000000000003</v>
      </c>
      <c r="U34" s="115">
        <v>91.4</v>
      </c>
      <c r="V34" s="49">
        <f>H34/D34</f>
        <v>0</v>
      </c>
      <c r="W34" s="26">
        <v>1</v>
      </c>
      <c r="X34" s="29">
        <f>G34*W34</f>
        <v>2348066</v>
      </c>
      <c r="Y34" s="52">
        <v>2350000</v>
      </c>
      <c r="Z34" s="40"/>
    </row>
    <row r="35" spans="1:26" ht="30" x14ac:dyDescent="0.25">
      <c r="A35" s="3" t="s">
        <v>78</v>
      </c>
      <c r="B35" s="128" t="s">
        <v>79</v>
      </c>
      <c r="C35" s="67">
        <v>88.6</v>
      </c>
      <c r="D35" s="43">
        <v>4430000</v>
      </c>
      <c r="E35" s="17">
        <v>1950000</v>
      </c>
      <c r="F35" s="36">
        <v>1300000</v>
      </c>
      <c r="G35" s="38">
        <f>(C35*0.01)*E35</f>
        <v>1727700</v>
      </c>
      <c r="H35" s="33">
        <f>G35-F35</f>
        <v>427700</v>
      </c>
      <c r="I35" s="169">
        <v>17.600000000000001</v>
      </c>
      <c r="J35" s="170">
        <v>18.600000000000001</v>
      </c>
      <c r="K35" s="170">
        <v>9.1999999999999993</v>
      </c>
      <c r="L35" s="176">
        <v>45.400000000000006</v>
      </c>
      <c r="M35" s="170">
        <v>4.5999999999999996</v>
      </c>
      <c r="N35" s="170">
        <v>8.6</v>
      </c>
      <c r="O35" s="176">
        <v>13.2</v>
      </c>
      <c r="P35" s="170">
        <v>17.2</v>
      </c>
      <c r="Q35" s="170">
        <v>4.5999999999999996</v>
      </c>
      <c r="R35" s="170">
        <v>4</v>
      </c>
      <c r="S35" s="170">
        <v>4.2</v>
      </c>
      <c r="T35" s="177">
        <v>29.999999999999996</v>
      </c>
      <c r="U35" s="115">
        <v>88.6</v>
      </c>
      <c r="V35" s="49">
        <f>H35/D35</f>
        <v>9.6546275395033854E-2</v>
      </c>
      <c r="W35" s="28">
        <v>0.9</v>
      </c>
      <c r="X35" s="29">
        <f>G35*W35</f>
        <v>1554930</v>
      </c>
      <c r="Y35" s="52">
        <v>1555000</v>
      </c>
      <c r="Z35" s="40"/>
    </row>
    <row r="36" spans="1:26" ht="31.5" customHeight="1" thickBot="1" x14ac:dyDescent="0.3">
      <c r="A36" s="3" t="s">
        <v>82</v>
      </c>
      <c r="B36" s="93" t="s">
        <v>83</v>
      </c>
      <c r="C36" s="129">
        <v>70.199999999999989</v>
      </c>
      <c r="D36" s="130">
        <v>18305000</v>
      </c>
      <c r="E36" s="124">
        <v>7670000</v>
      </c>
      <c r="F36" s="98">
        <v>5800000</v>
      </c>
      <c r="G36" s="99">
        <f>(C36*0.01)*E36</f>
        <v>5384339.9999999991</v>
      </c>
      <c r="H36" s="100">
        <f>G36-F36</f>
        <v>-415660.00000000093</v>
      </c>
      <c r="I36" s="173">
        <v>14.6</v>
      </c>
      <c r="J36" s="162">
        <v>15.2</v>
      </c>
      <c r="K36" s="162">
        <v>5.6</v>
      </c>
      <c r="L36" s="178">
        <v>35.4</v>
      </c>
      <c r="M36" s="162">
        <v>3.6</v>
      </c>
      <c r="N36" s="162">
        <v>7</v>
      </c>
      <c r="O36" s="178">
        <v>10.6</v>
      </c>
      <c r="P36" s="162">
        <v>14</v>
      </c>
      <c r="Q36" s="162">
        <v>3.8</v>
      </c>
      <c r="R36" s="162">
        <v>3.4</v>
      </c>
      <c r="S36" s="162">
        <v>3</v>
      </c>
      <c r="T36" s="179">
        <v>24.2</v>
      </c>
      <c r="U36" s="115">
        <v>70.199999999999989</v>
      </c>
      <c r="V36" s="49">
        <f>H36/D36</f>
        <v>-2.2707456978967547E-2</v>
      </c>
      <c r="W36" s="26">
        <v>1</v>
      </c>
      <c r="X36" s="29">
        <f>G36*W36</f>
        <v>5384339.9999999991</v>
      </c>
      <c r="Y36" s="52">
        <v>5385000</v>
      </c>
      <c r="Z36" s="40"/>
    </row>
    <row r="37" spans="1:26" x14ac:dyDescent="0.25">
      <c r="A37" s="125" t="s">
        <v>91</v>
      </c>
      <c r="B37" s="132" t="s">
        <v>92</v>
      </c>
      <c r="C37" s="133">
        <v>96.5</v>
      </c>
      <c r="D37" s="134">
        <v>3317600</v>
      </c>
      <c r="E37" s="135">
        <v>2092600</v>
      </c>
      <c r="F37" s="136">
        <v>1950000</v>
      </c>
      <c r="G37" s="89">
        <f t="shared" ref="G37:G44" si="12">(C37*0.01)*E37</f>
        <v>2019359</v>
      </c>
      <c r="H37" s="90">
        <f t="shared" ref="H37:H44" si="13">G37-F37</f>
        <v>69359</v>
      </c>
      <c r="I37" s="180">
        <v>19.5</v>
      </c>
      <c r="J37" s="180">
        <v>18.5</v>
      </c>
      <c r="K37" s="180">
        <v>9.75</v>
      </c>
      <c r="L37" s="181">
        <v>47.75</v>
      </c>
      <c r="M37" s="180">
        <v>5</v>
      </c>
      <c r="N37" s="180">
        <v>9.75</v>
      </c>
      <c r="O37" s="181">
        <v>14.75</v>
      </c>
      <c r="P37" s="180">
        <v>19.75</v>
      </c>
      <c r="Q37" s="180">
        <v>5</v>
      </c>
      <c r="R37" s="180">
        <v>4.25</v>
      </c>
      <c r="S37" s="180">
        <v>5</v>
      </c>
      <c r="T37" s="182">
        <v>34</v>
      </c>
      <c r="U37" s="131">
        <v>96.5</v>
      </c>
      <c r="V37" s="49">
        <f t="shared" ref="V37:V44" si="14">H37/D37</f>
        <v>2.0906378104653966E-2</v>
      </c>
      <c r="W37" s="26">
        <v>1</v>
      </c>
      <c r="X37" s="29">
        <f t="shared" ref="X37:X44" si="15">G37*W37</f>
        <v>2019359</v>
      </c>
      <c r="Y37" s="52">
        <v>2020000</v>
      </c>
      <c r="Z37" s="40"/>
    </row>
    <row r="38" spans="1:26" ht="30.75" customHeight="1" x14ac:dyDescent="0.25">
      <c r="A38" s="125" t="s">
        <v>80</v>
      </c>
      <c r="B38" s="128" t="s">
        <v>86</v>
      </c>
      <c r="C38" s="68">
        <v>87.800000000000011</v>
      </c>
      <c r="D38" s="44">
        <v>3357000</v>
      </c>
      <c r="E38" s="47">
        <v>2167000</v>
      </c>
      <c r="F38" s="37">
        <v>1850000</v>
      </c>
      <c r="G38" s="38">
        <f t="shared" si="12"/>
        <v>1902626.0000000002</v>
      </c>
      <c r="H38" s="33">
        <f t="shared" si="13"/>
        <v>52626.000000000233</v>
      </c>
      <c r="I38" s="183">
        <v>18.2</v>
      </c>
      <c r="J38" s="183">
        <v>17</v>
      </c>
      <c r="K38" s="183">
        <v>9.4</v>
      </c>
      <c r="L38" s="184">
        <v>44.6</v>
      </c>
      <c r="M38" s="183">
        <v>4.2</v>
      </c>
      <c r="N38" s="183">
        <v>9.1999999999999993</v>
      </c>
      <c r="O38" s="184">
        <v>13.399999999999999</v>
      </c>
      <c r="P38" s="183">
        <v>17</v>
      </c>
      <c r="Q38" s="183">
        <v>4</v>
      </c>
      <c r="R38" s="183">
        <v>4</v>
      </c>
      <c r="S38" s="183">
        <v>4.8</v>
      </c>
      <c r="T38" s="185">
        <v>29.8</v>
      </c>
      <c r="U38" s="131">
        <v>87.800000000000011</v>
      </c>
      <c r="V38" s="49">
        <f t="shared" si="14"/>
        <v>1.5676496872207398E-2</v>
      </c>
      <c r="W38" s="26">
        <v>1</v>
      </c>
      <c r="X38" s="29">
        <f t="shared" si="15"/>
        <v>1902626.0000000002</v>
      </c>
      <c r="Y38" s="52">
        <v>1905000</v>
      </c>
      <c r="Z38" s="40"/>
    </row>
    <row r="39" spans="1:26" ht="30" customHeight="1" x14ac:dyDescent="0.25">
      <c r="A39" s="125" t="s">
        <v>97</v>
      </c>
      <c r="B39" s="91" t="s">
        <v>98</v>
      </c>
      <c r="C39" s="68">
        <v>87</v>
      </c>
      <c r="D39" s="44">
        <v>3028000</v>
      </c>
      <c r="E39" s="48">
        <v>2000000</v>
      </c>
      <c r="F39" s="37">
        <v>1650000</v>
      </c>
      <c r="G39" s="38">
        <f t="shared" si="12"/>
        <v>1740000</v>
      </c>
      <c r="H39" s="33">
        <f t="shared" si="13"/>
        <v>90000</v>
      </c>
      <c r="I39" s="183">
        <v>17.75</v>
      </c>
      <c r="J39" s="183">
        <v>16.75</v>
      </c>
      <c r="K39" s="183">
        <v>8.75</v>
      </c>
      <c r="L39" s="184">
        <v>43.25</v>
      </c>
      <c r="M39" s="183">
        <v>4.5</v>
      </c>
      <c r="N39" s="183">
        <v>8.5</v>
      </c>
      <c r="O39" s="184">
        <v>13</v>
      </c>
      <c r="P39" s="183">
        <v>17.5</v>
      </c>
      <c r="Q39" s="183">
        <v>4.5</v>
      </c>
      <c r="R39" s="183">
        <v>4.5</v>
      </c>
      <c r="S39" s="183">
        <v>4.25</v>
      </c>
      <c r="T39" s="185">
        <v>30.75</v>
      </c>
      <c r="U39" s="131">
        <v>87</v>
      </c>
      <c r="V39" s="49">
        <f t="shared" si="14"/>
        <v>2.9722589167767502E-2</v>
      </c>
      <c r="W39" s="26">
        <v>1</v>
      </c>
      <c r="X39" s="29">
        <f t="shared" si="15"/>
        <v>1740000</v>
      </c>
      <c r="Y39" s="52">
        <v>1740000</v>
      </c>
      <c r="Z39" s="40"/>
    </row>
    <row r="40" spans="1:26" x14ac:dyDescent="0.25">
      <c r="A40" s="125" t="s">
        <v>95</v>
      </c>
      <c r="B40" s="137" t="s">
        <v>96</v>
      </c>
      <c r="C40" s="68">
        <v>84.25</v>
      </c>
      <c r="D40" s="44">
        <v>4200000</v>
      </c>
      <c r="E40" s="48">
        <v>1900000</v>
      </c>
      <c r="F40" s="37">
        <v>650000</v>
      </c>
      <c r="G40" s="38">
        <f t="shared" si="12"/>
        <v>1600750</v>
      </c>
      <c r="H40" s="33">
        <f t="shared" si="13"/>
        <v>950750</v>
      </c>
      <c r="I40" s="183">
        <v>15.75</v>
      </c>
      <c r="J40" s="183">
        <v>16.25</v>
      </c>
      <c r="K40" s="183">
        <v>9</v>
      </c>
      <c r="L40" s="184">
        <v>41</v>
      </c>
      <c r="M40" s="183">
        <v>4.75</v>
      </c>
      <c r="N40" s="183">
        <v>8.25</v>
      </c>
      <c r="O40" s="184">
        <v>13</v>
      </c>
      <c r="P40" s="183">
        <v>17.25</v>
      </c>
      <c r="Q40" s="183">
        <v>4</v>
      </c>
      <c r="R40" s="183">
        <v>4.5</v>
      </c>
      <c r="S40" s="183">
        <v>4.5</v>
      </c>
      <c r="T40" s="185">
        <v>30.25</v>
      </c>
      <c r="U40" s="131">
        <v>84.25</v>
      </c>
      <c r="V40" s="49">
        <f t="shared" si="14"/>
        <v>0.22636904761904761</v>
      </c>
      <c r="W40" s="28">
        <v>0.7</v>
      </c>
      <c r="X40" s="29">
        <f t="shared" si="15"/>
        <v>1120525</v>
      </c>
      <c r="Y40" s="52">
        <v>1120000</v>
      </c>
      <c r="Z40" s="40"/>
    </row>
    <row r="41" spans="1:26" ht="32.25" customHeight="1" x14ac:dyDescent="0.25">
      <c r="A41" s="3" t="s">
        <v>99</v>
      </c>
      <c r="B41" s="137" t="s">
        <v>100</v>
      </c>
      <c r="C41" s="68">
        <v>84</v>
      </c>
      <c r="D41" s="44">
        <v>3141744</v>
      </c>
      <c r="E41" s="48">
        <v>480000</v>
      </c>
      <c r="F41" s="37">
        <v>200000</v>
      </c>
      <c r="G41" s="38">
        <f t="shared" si="12"/>
        <v>403200</v>
      </c>
      <c r="H41" s="33">
        <f t="shared" si="13"/>
        <v>203200</v>
      </c>
      <c r="I41" s="183">
        <v>18.2</v>
      </c>
      <c r="J41" s="183">
        <v>17.8</v>
      </c>
      <c r="K41" s="183">
        <v>8.8000000000000007</v>
      </c>
      <c r="L41" s="184">
        <v>44.8</v>
      </c>
      <c r="M41" s="183">
        <v>4.4000000000000004</v>
      </c>
      <c r="N41" s="183">
        <v>8.1999999999999993</v>
      </c>
      <c r="O41" s="184">
        <v>12.6</v>
      </c>
      <c r="P41" s="183">
        <v>15.4</v>
      </c>
      <c r="Q41" s="183">
        <v>3.6</v>
      </c>
      <c r="R41" s="183">
        <v>3.8</v>
      </c>
      <c r="S41" s="183">
        <v>3.8</v>
      </c>
      <c r="T41" s="185">
        <v>26.6</v>
      </c>
      <c r="U41" s="131">
        <v>84</v>
      </c>
      <c r="V41" s="49">
        <f t="shared" si="14"/>
        <v>6.4677453032455853E-2</v>
      </c>
      <c r="W41" s="26">
        <v>1</v>
      </c>
      <c r="X41" s="29">
        <f t="shared" si="15"/>
        <v>403200</v>
      </c>
      <c r="Y41" s="52">
        <v>405000</v>
      </c>
      <c r="Z41" s="40"/>
    </row>
    <row r="42" spans="1:26" x14ac:dyDescent="0.25">
      <c r="A42" s="3" t="s">
        <v>87</v>
      </c>
      <c r="B42" s="91" t="s">
        <v>88</v>
      </c>
      <c r="C42" s="68">
        <v>78</v>
      </c>
      <c r="D42" s="44">
        <v>5175000</v>
      </c>
      <c r="E42" s="48">
        <v>2575000</v>
      </c>
      <c r="F42" s="37">
        <v>1700000</v>
      </c>
      <c r="G42" s="38">
        <f t="shared" si="12"/>
        <v>2008500</v>
      </c>
      <c r="H42" s="33">
        <f t="shared" si="13"/>
        <v>308500</v>
      </c>
      <c r="I42" s="183">
        <v>14.5</v>
      </c>
      <c r="J42" s="183">
        <v>13.25</v>
      </c>
      <c r="K42" s="183">
        <v>8.5</v>
      </c>
      <c r="L42" s="184">
        <v>36.25</v>
      </c>
      <c r="M42" s="183">
        <v>4</v>
      </c>
      <c r="N42" s="183">
        <v>7.75</v>
      </c>
      <c r="O42" s="184">
        <v>11.75</v>
      </c>
      <c r="P42" s="183">
        <v>16.25</v>
      </c>
      <c r="Q42" s="183">
        <v>4.5</v>
      </c>
      <c r="R42" s="183">
        <v>4.5</v>
      </c>
      <c r="S42" s="183">
        <v>4.75</v>
      </c>
      <c r="T42" s="185">
        <v>30</v>
      </c>
      <c r="U42" s="131">
        <v>78</v>
      </c>
      <c r="V42" s="49">
        <f t="shared" si="14"/>
        <v>5.9613526570048307E-2</v>
      </c>
      <c r="W42" s="26">
        <v>1</v>
      </c>
      <c r="X42" s="29">
        <f t="shared" si="15"/>
        <v>2008500</v>
      </c>
      <c r="Y42" s="52">
        <v>2010000</v>
      </c>
      <c r="Z42" s="40"/>
    </row>
    <row r="43" spans="1:26" ht="30.75" customHeight="1" x14ac:dyDescent="0.25">
      <c r="A43" s="3" t="s">
        <v>89</v>
      </c>
      <c r="B43" s="91" t="s">
        <v>90</v>
      </c>
      <c r="C43" s="68">
        <v>67.399999999999991</v>
      </c>
      <c r="D43" s="45">
        <v>18900000</v>
      </c>
      <c r="E43" s="46">
        <v>3400000</v>
      </c>
      <c r="F43" s="37">
        <v>1750000</v>
      </c>
      <c r="G43" s="38">
        <f t="shared" si="12"/>
        <v>2291600</v>
      </c>
      <c r="H43" s="33">
        <f t="shared" si="13"/>
        <v>541600</v>
      </c>
      <c r="I43" s="183">
        <v>10.8</v>
      </c>
      <c r="J43" s="183">
        <v>11.2</v>
      </c>
      <c r="K43" s="183">
        <v>8.1999999999999993</v>
      </c>
      <c r="L43" s="184">
        <v>30.2</v>
      </c>
      <c r="M43" s="183">
        <v>4.8</v>
      </c>
      <c r="N43" s="183">
        <v>5.6</v>
      </c>
      <c r="O43" s="184">
        <v>10.399999999999999</v>
      </c>
      <c r="P43" s="183">
        <v>13.8</v>
      </c>
      <c r="Q43" s="183">
        <v>4.5999999999999996</v>
      </c>
      <c r="R43" s="183">
        <v>4.2</v>
      </c>
      <c r="S43" s="183">
        <v>4.2</v>
      </c>
      <c r="T43" s="185">
        <v>26.799999999999997</v>
      </c>
      <c r="U43" s="131">
        <v>67.399999999999991</v>
      </c>
      <c r="V43" s="49">
        <f t="shared" si="14"/>
        <v>2.8656084656084657E-2</v>
      </c>
      <c r="W43" s="26">
        <v>1</v>
      </c>
      <c r="X43" s="29">
        <f t="shared" si="15"/>
        <v>2291600</v>
      </c>
      <c r="Y43" s="52">
        <v>2290000</v>
      </c>
      <c r="Z43" s="40"/>
    </row>
    <row r="44" spans="1:26" ht="15.75" thickBot="1" x14ac:dyDescent="0.3">
      <c r="A44" s="139" t="s">
        <v>93</v>
      </c>
      <c r="B44" s="140" t="s">
        <v>94</v>
      </c>
      <c r="C44" s="141">
        <v>65</v>
      </c>
      <c r="D44" s="45">
        <v>23561880</v>
      </c>
      <c r="E44" s="142">
        <v>7393316</v>
      </c>
      <c r="F44" s="143">
        <v>3100000</v>
      </c>
      <c r="G44" s="144">
        <f t="shared" si="12"/>
        <v>4805655.4000000004</v>
      </c>
      <c r="H44" s="145">
        <f t="shared" si="13"/>
        <v>1705655.4000000004</v>
      </c>
      <c r="I44" s="186">
        <v>12</v>
      </c>
      <c r="J44" s="186">
        <v>9.75</v>
      </c>
      <c r="K44" s="186">
        <v>6.75</v>
      </c>
      <c r="L44" s="187">
        <v>28.5</v>
      </c>
      <c r="M44" s="186">
        <v>5</v>
      </c>
      <c r="N44" s="186">
        <v>6.5</v>
      </c>
      <c r="O44" s="187">
        <v>11.5</v>
      </c>
      <c r="P44" s="186">
        <v>13.5</v>
      </c>
      <c r="Q44" s="186">
        <v>3.25</v>
      </c>
      <c r="R44" s="186">
        <v>4</v>
      </c>
      <c r="S44" s="186">
        <v>4.25</v>
      </c>
      <c r="T44" s="188">
        <v>25</v>
      </c>
      <c r="U44" s="131">
        <v>65</v>
      </c>
      <c r="V44" s="49">
        <f t="shared" si="14"/>
        <v>7.2390462900243965E-2</v>
      </c>
      <c r="W44" s="26">
        <v>1</v>
      </c>
      <c r="X44" s="29">
        <f t="shared" si="15"/>
        <v>4805655.4000000004</v>
      </c>
      <c r="Y44" s="52">
        <v>4805000</v>
      </c>
      <c r="Z44" s="40"/>
    </row>
    <row r="45" spans="1:26" ht="15.75" thickBot="1" x14ac:dyDescent="0.3">
      <c r="A45" s="147" t="s">
        <v>101</v>
      </c>
      <c r="B45" s="148" t="s">
        <v>101</v>
      </c>
      <c r="C45" s="149">
        <v>91</v>
      </c>
      <c r="D45" s="150">
        <v>12915000</v>
      </c>
      <c r="E45" s="150">
        <v>4500000</v>
      </c>
      <c r="F45" s="151">
        <v>2200000</v>
      </c>
      <c r="G45" s="152">
        <f t="shared" ref="G45" si="16">(C45*0.01)*E45</f>
        <v>4095000</v>
      </c>
      <c r="H45" s="153">
        <f>G45-F45</f>
        <v>1895000</v>
      </c>
      <c r="I45" s="189">
        <v>17.2</v>
      </c>
      <c r="J45" s="189">
        <v>18.2</v>
      </c>
      <c r="K45" s="189">
        <v>9.4</v>
      </c>
      <c r="L45" s="190">
        <v>44.8</v>
      </c>
      <c r="M45" s="189">
        <v>4.8</v>
      </c>
      <c r="N45" s="189">
        <v>8.6</v>
      </c>
      <c r="O45" s="190">
        <v>13.4</v>
      </c>
      <c r="P45" s="189">
        <v>19</v>
      </c>
      <c r="Q45" s="189">
        <v>5</v>
      </c>
      <c r="R45" s="189">
        <v>4.2</v>
      </c>
      <c r="S45" s="189">
        <v>4.5999999999999996</v>
      </c>
      <c r="T45" s="191">
        <v>32.799999999999997</v>
      </c>
      <c r="U45" s="138">
        <v>91</v>
      </c>
      <c r="V45" s="49">
        <f>H45/D45</f>
        <v>0.14672861014324429</v>
      </c>
      <c r="W45" s="28">
        <v>0.8</v>
      </c>
      <c r="X45" s="29">
        <f>G45*W45</f>
        <v>3276000</v>
      </c>
      <c r="Y45" s="52">
        <v>3275000</v>
      </c>
      <c r="Z45" s="40"/>
    </row>
    <row r="46" spans="1:26" ht="15.75" thickBot="1" x14ac:dyDescent="0.3">
      <c r="G46" s="146">
        <f>G3+G4+G5+G6+G7+G8+G9+G10+G11+G12+G13+G14+G15+G16+G17+G18+G19+G20+G21+G22+G23+G24+G25+G26+G27+G28+G29+G30+G31+G32+G33+G34+G35+G36+G37+G38+G39+G40+G41+G42+G43+G44+G45</f>
        <v>193455197.85454544</v>
      </c>
      <c r="H46" s="35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>
        <f>U3+U4+U5+U6+U7+U8+U9+U10+U11+U12+U13+U14+U15+U16+U17+U18+U19+U20+U21+U22+U23+U24+U25+U26+U27+U28+U29+U30+U31+U32+U33+U34+U35+U36+U37+U38+U39+U40+U41+U42+U43+U44+U45</f>
        <v>3355.988311688312</v>
      </c>
      <c r="V46" s="31"/>
      <c r="W46" s="32"/>
      <c r="X46" s="34">
        <f>X3+X4+X5+X6+X7+X8+X9+X10+X11+X12+X13+X14+X15+X16+X17+X18+X19+X20+X21+X22+X23+X24+X25+X26+X27+X28+X29+X30+X31+X32+X33+X34+X35+X36+X37+X38+X39+X40+X41+X42+X43+X44+X45</f>
        <v>183412235.14025974</v>
      </c>
      <c r="Y46" s="51" t="e">
        <f>Y45+#REF!+#REF!+#REF!+#REF!+#REF!</f>
        <v>#REF!</v>
      </c>
      <c r="Z46" s="41"/>
    </row>
    <row r="47" spans="1:26" x14ac:dyDescent="0.25">
      <c r="B47" s="63" t="s">
        <v>110</v>
      </c>
      <c r="C47" s="64">
        <v>81.7</v>
      </c>
      <c r="Y47" s="25">
        <f>SUM(Y3:Y14)+SUM(Y15:Y26)+SUM(Y27:Y31)+SUM(Y32:Y36)+SUM(Y37:Y44)+Y45</f>
        <v>183420000</v>
      </c>
      <c r="Z47" s="40"/>
    </row>
    <row r="48" spans="1:26" x14ac:dyDescent="0.25">
      <c r="B48" s="23"/>
      <c r="C48" s="24"/>
      <c r="E48" s="62"/>
      <c r="F48" s="62"/>
      <c r="G48" s="22"/>
      <c r="H48" s="22"/>
      <c r="Z48" s="40"/>
    </row>
    <row r="49" spans="1:23" x14ac:dyDescent="0.25">
      <c r="A49" s="55"/>
    </row>
    <row r="50" spans="1:23" x14ac:dyDescent="0.25">
      <c r="A50" s="54"/>
    </row>
    <row r="51" spans="1:23" x14ac:dyDescent="0.25">
      <c r="A51" s="55"/>
    </row>
    <row r="52" spans="1:23" x14ac:dyDescent="0.25">
      <c r="A52" s="60"/>
    </row>
    <row r="53" spans="1:23" x14ac:dyDescent="0.25">
      <c r="A53" s="60"/>
    </row>
    <row r="54" spans="1:23" x14ac:dyDescent="0.25">
      <c r="C54"/>
      <c r="D54"/>
      <c r="E54"/>
      <c r="F54"/>
      <c r="G54"/>
      <c r="H54"/>
      <c r="Q54" s="27"/>
      <c r="W54"/>
    </row>
    <row r="55" spans="1:23" x14ac:dyDescent="0.25">
      <c r="C55"/>
      <c r="D55"/>
      <c r="E55"/>
      <c r="F55"/>
      <c r="G55"/>
      <c r="H55"/>
      <c r="Q55" s="27"/>
      <c r="W55"/>
    </row>
    <row r="56" spans="1:23" x14ac:dyDescent="0.25">
      <c r="C56"/>
      <c r="D56"/>
      <c r="E56"/>
      <c r="F56"/>
      <c r="G56"/>
      <c r="H56"/>
      <c r="Q56" s="27"/>
      <c r="W56"/>
    </row>
    <row r="57" spans="1:23" x14ac:dyDescent="0.25">
      <c r="C57"/>
      <c r="D57"/>
      <c r="E57"/>
      <c r="F57"/>
      <c r="G57"/>
      <c r="H57"/>
      <c r="Q57" s="27"/>
      <c r="W57"/>
    </row>
    <row r="58" spans="1:23" x14ac:dyDescent="0.25">
      <c r="C58"/>
      <c r="D58"/>
      <c r="E58"/>
      <c r="F58"/>
      <c r="G58"/>
      <c r="H58"/>
      <c r="Q58" s="27"/>
      <c r="W58"/>
    </row>
    <row r="59" spans="1:23" x14ac:dyDescent="0.25">
      <c r="C59"/>
      <c r="D59"/>
      <c r="E59"/>
      <c r="F59"/>
      <c r="G59"/>
      <c r="H59"/>
      <c r="Q59" s="27"/>
      <c r="W59"/>
    </row>
    <row r="60" spans="1:23" x14ac:dyDescent="0.25">
      <c r="C60"/>
      <c r="D60"/>
      <c r="E60"/>
      <c r="F60"/>
      <c r="G60"/>
      <c r="H60"/>
      <c r="Q60" s="27"/>
      <c r="W60"/>
    </row>
    <row r="61" spans="1:23" x14ac:dyDescent="0.25">
      <c r="A61" s="60"/>
      <c r="B61" s="58"/>
      <c r="C61" s="58"/>
      <c r="D61" s="21"/>
    </row>
    <row r="62" spans="1:23" x14ac:dyDescent="0.25">
      <c r="A62" s="60"/>
      <c r="B62" s="21"/>
      <c r="C62" s="59"/>
      <c r="D62" s="21"/>
    </row>
    <row r="63" spans="1:23" x14ac:dyDescent="0.25">
      <c r="B63" s="21"/>
      <c r="C63" s="59"/>
      <c r="D63" s="21"/>
    </row>
    <row r="64" spans="1:23" x14ac:dyDescent="0.25">
      <c r="B64" s="21"/>
      <c r="C64" s="59"/>
      <c r="D64" s="21"/>
    </row>
    <row r="65" spans="2:4" x14ac:dyDescent="0.25">
      <c r="B65" s="21"/>
      <c r="C65" s="59"/>
      <c r="D65" s="21"/>
    </row>
    <row r="66" spans="2:4" x14ac:dyDescent="0.25">
      <c r="B66" s="21"/>
      <c r="D66" s="21"/>
    </row>
  </sheetData>
  <mergeCells count="1">
    <mergeCell ref="E48:F48"/>
  </mergeCells>
  <conditionalFormatting sqref="V9:Y45 V4:X8 V3:Y3">
    <cfRule type="containsText" dxfId="0" priority="12" operator="containsText" text="NE">
      <formula>NOT(ISERROR(SEARCH("NE",V3)))</formula>
    </cfRule>
  </conditionalFormatting>
  <pageMargins left="0.7" right="0.7" top="0.78740157499999996" bottom="0.78740157499999996" header="0.3" footer="0.3"/>
  <pageSetup paperSize="8" scale="5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Festivaly - bodování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Zahradníček</dc:creator>
  <cp:lastModifiedBy>Zahradníčková Zuzana</cp:lastModifiedBy>
  <cp:lastPrinted>2021-04-21T08:59:08Z</cp:lastPrinted>
  <dcterms:created xsi:type="dcterms:W3CDTF">2021-04-05T07:19:54Z</dcterms:created>
  <dcterms:modified xsi:type="dcterms:W3CDTF">2021-04-27T11:43:05Z</dcterms:modified>
</cp:coreProperties>
</file>