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7955" windowHeight="11475"/>
  </bookViews>
  <sheets>
    <sheet name="PF 2020 všechny obory" sheetId="1" r:id="rId1"/>
  </sheets>
  <calcPr calcId="145621"/>
</workbook>
</file>

<file path=xl/calcChain.xml><?xml version="1.0" encoding="utf-8"?>
<calcChain xmlns="http://schemas.openxmlformats.org/spreadsheetml/2006/main">
  <c r="G35" i="1" l="1"/>
  <c r="G60" i="1" l="1"/>
  <c r="G13" i="1" l="1"/>
  <c r="F13" i="1" l="1"/>
  <c r="F60" i="1" l="1"/>
  <c r="F48" i="1" l="1"/>
  <c r="F35" i="1" l="1"/>
  <c r="F21" i="1"/>
  <c r="F66" i="1" l="1"/>
  <c r="G69" i="1" s="1"/>
  <c r="D48" i="1" l="1"/>
  <c r="C48" i="1"/>
  <c r="D60" i="1" l="1"/>
  <c r="C60" i="1"/>
  <c r="D35" i="1" l="1"/>
  <c r="C35" i="1"/>
  <c r="D21" i="1"/>
  <c r="C21" i="1"/>
  <c r="D13" i="1" l="1"/>
  <c r="C13" i="1"/>
  <c r="D66" i="1"/>
  <c r="C66" i="1"/>
  <c r="F69" i="1"/>
  <c r="C69" i="1" l="1"/>
  <c r="D69" i="1"/>
</calcChain>
</file>

<file path=xl/sharedStrings.xml><?xml version="1.0" encoding="utf-8"?>
<sst xmlns="http://schemas.openxmlformats.org/spreadsheetml/2006/main" count="125" uniqueCount="98">
  <si>
    <t>body</t>
  </si>
  <si>
    <t>návrh dotace</t>
  </si>
  <si>
    <t>MDF "Divadlo evropských regionů"</t>
  </si>
  <si>
    <t>Oblast divadla:</t>
  </si>
  <si>
    <t>Oblast tance:</t>
  </si>
  <si>
    <t>požadavky</t>
  </si>
  <si>
    <t>4 + 4 dny v pohybu</t>
  </si>
  <si>
    <t>Oblast klasické hudby:</t>
  </si>
  <si>
    <t>celkem za obor</t>
  </si>
  <si>
    <t xml:space="preserve">Oblast alternativní hudby: </t>
  </si>
  <si>
    <t xml:space="preserve">návrh dotace </t>
  </si>
  <si>
    <t>Oblast výtvarného umění:</t>
  </si>
  <si>
    <t>Oblast literatury:</t>
  </si>
  <si>
    <t>celkem za program</t>
  </si>
  <si>
    <t>MHF Leoše Janáčka</t>
  </si>
  <si>
    <t>MHF Dvořákova Praha 2019</t>
  </si>
  <si>
    <t>DESIGNBLOK - Prague International Design Festival</t>
  </si>
  <si>
    <t>náklady</t>
  </si>
  <si>
    <t>Program státní podpory festivalů profesionálního umění 2020</t>
  </si>
  <si>
    <t>Náklady 2020</t>
  </si>
  <si>
    <t>Pražské jaro, o. p. s.</t>
  </si>
  <si>
    <t>Pražské jaro 2020</t>
  </si>
  <si>
    <t>ARBOR - spolek pro duchovní kulturu</t>
  </si>
  <si>
    <t>MHF Lípa Musica 2020 - 19. ročník</t>
  </si>
  <si>
    <t>Akademie klasické hudby, z. s.</t>
  </si>
  <si>
    <t>Mezinárodní centrum slovanské hudby, o. p. s.</t>
  </si>
  <si>
    <t>XXV. ročník MHF 13 měst Concentus Moraviae</t>
  </si>
  <si>
    <t>Janáčkův máj, o. p. s.</t>
  </si>
  <si>
    <t>Smetanova Litomyšl, o. p. s.</t>
  </si>
  <si>
    <t>Národní festival Smetanova Litomyšl, 62. ročník</t>
  </si>
  <si>
    <t>Svatováclavský hudební festival, z. s.</t>
  </si>
  <si>
    <t>17. ročník Svatováclavského hudebního festivalu</t>
  </si>
  <si>
    <t>České doteky hudby, s. r. o.</t>
  </si>
  <si>
    <t>MHF České doteky hudby, 22. ročník</t>
  </si>
  <si>
    <t>AUVIEX, s. r. o.</t>
  </si>
  <si>
    <t>29. ročník MHF Český Krumlov 2020</t>
  </si>
  <si>
    <t>Love production, s. r. o.</t>
  </si>
  <si>
    <t>Beats for Love 2020</t>
  </si>
  <si>
    <t>Městské kulturní středisko v Náměšti nad Oslavou</t>
  </si>
  <si>
    <t>FOLKOVÉ PRÁZDNINY 2020</t>
  </si>
  <si>
    <t>Bohemia JazzFest, o. p. s.</t>
  </si>
  <si>
    <t>Bohemia JazzFest 2020</t>
  </si>
  <si>
    <t>JAZZFESTBRNO 2020</t>
  </si>
  <si>
    <t>BLUES ALIVE, s. r. o.</t>
  </si>
  <si>
    <t>BLUES APERTIV a BLUES ALIVE 2020</t>
  </si>
  <si>
    <t>Beatworx, s. r. o.</t>
  </si>
  <si>
    <t>Festival Let It Roll 2020</t>
  </si>
  <si>
    <t>RESPECT world music FESTIVAL 2020</t>
  </si>
  <si>
    <t>Rachot Production, s. r. o.</t>
  </si>
  <si>
    <t>MSFH 2010, s. r. o.</t>
  </si>
  <si>
    <t>Mighty Sounds 2020</t>
  </si>
  <si>
    <t>Struny podzimu, s. r. o.</t>
  </si>
  <si>
    <t>Struny podzimu 2020</t>
  </si>
  <si>
    <t>Národní divadlo Brno, PO</t>
  </si>
  <si>
    <t>Divadelní svět Brno 2020</t>
  </si>
  <si>
    <t>JANÁČEK BRNO 2020</t>
  </si>
  <si>
    <t>Mezinárodní festival DIVADLO Plzeň, zájm. sdr. práv. osob</t>
  </si>
  <si>
    <t>28. ročník Mezinárodního festivalu DIVADLO</t>
  </si>
  <si>
    <t>Jednota hudebního divadla, spolek</t>
  </si>
  <si>
    <t>Opera 2020  - 14. ročník Festivalu hudebního divadla</t>
  </si>
  <si>
    <t>Klicperovo divadlo, o. p. s.</t>
  </si>
  <si>
    <t>24. Divadelní Flora</t>
  </si>
  <si>
    <t>Flora Theatre Festival, z. s.</t>
  </si>
  <si>
    <t>THEATER.cz, z. s.</t>
  </si>
  <si>
    <t>Pražský divadelní festival německého jazyka, 25. ročník</t>
  </si>
  <si>
    <t>Fotograf 07, z. s.</t>
  </si>
  <si>
    <r>
      <t xml:space="preserve">Fotograf Festival </t>
    </r>
    <r>
      <rPr>
        <sz val="11"/>
        <rFont val="Calibri"/>
        <family val="2"/>
        <charset val="238"/>
      </rPr>
      <t>#10</t>
    </r>
  </si>
  <si>
    <t>Čtyři dny, z. s.</t>
  </si>
  <si>
    <t>Místa činu</t>
  </si>
  <si>
    <t>Společnost Jindřicha Chalupeckého, spolek</t>
  </si>
  <si>
    <t>Cena Jindřicha Chalupeckého 2020</t>
  </si>
  <si>
    <t>Profil Media, s. r. o.</t>
  </si>
  <si>
    <t>Signal Productions, s. r. o.</t>
  </si>
  <si>
    <t>Signal Festival 2020</t>
  </si>
  <si>
    <t>Architektura, z. s.</t>
  </si>
  <si>
    <t>Landscape Festival Žižkov 2020</t>
  </si>
  <si>
    <t>KRUH, z. s.</t>
  </si>
  <si>
    <t>Den architektury 2020</t>
  </si>
  <si>
    <t>Společenské centrum Trutnovska pro kulturu a volný čas, PO</t>
  </si>
  <si>
    <t>Cirk-UFF Mezinárodní festival nového cirkusu Trutnov 2020</t>
  </si>
  <si>
    <t>Společnost GASPARD</t>
  </si>
  <si>
    <t>Letní Letná - mezinárodní festival nového cirkusu a divadla</t>
  </si>
  <si>
    <t>Tanec Praha, z. ú.</t>
  </si>
  <si>
    <t>TANEC PRAHA  - 32. mezinárodní festival</t>
  </si>
  <si>
    <t>Nadační fond Festival spisovatelů Praha</t>
  </si>
  <si>
    <t>Mezinárodní Festival spisovatelů Praha 2020</t>
  </si>
  <si>
    <t>26. literární festival Svět knihy Praha 2020</t>
  </si>
  <si>
    <t>JAZZFESTBRNO AHEAD, s. r. o.</t>
  </si>
  <si>
    <t>Univerzita Tomáše Bati ve Zlíně, Fakulta multimediálních komunikací</t>
  </si>
  <si>
    <t>Zlín Design Week</t>
  </si>
  <si>
    <t>Svět knihy, s. r. o.</t>
  </si>
  <si>
    <t>součet Radami navržených dotací</t>
  </si>
  <si>
    <t>celk. požadavky</t>
  </si>
  <si>
    <t>konečná částka: 2,5 mil. Kč, navýšeno z rozhodnutí ministra kultury</t>
  </si>
  <si>
    <t>celkový rozpočet programu 2020</t>
  </si>
  <si>
    <t xml:space="preserve">dotace 2020 po rozpočtové korekci  </t>
  </si>
  <si>
    <t>body*</t>
  </si>
  <si>
    <t xml:space="preserve">*hodnoty po korekci - bližší informace v tabulce za obor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</si>
</sst>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0.0"/>
    <numFmt numFmtId="165" formatCode="#,##0\ _K_č"/>
    <numFmt numFmtId="166" formatCode="#,##0.0"/>
    <numFmt numFmtId="167" formatCode="_-* #,##0\ _K_č_-;\-* #,##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Font="1" applyFill="1" applyBorder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0" fillId="0" borderId="0" xfId="0"/>
    <xf numFmtId="0" fontId="1" fillId="0" borderId="0" xfId="0" applyFont="1" applyFill="1" applyBorder="1"/>
    <xf numFmtId="164" fontId="3" fillId="0" borderId="1" xfId="0" applyNumberFormat="1" applyFont="1" applyFill="1" applyBorder="1" applyAlignment="1">
      <alignment horizontal="center"/>
    </xf>
    <xf numFmtId="3" fontId="0" fillId="3" borderId="10" xfId="0" applyNumberFormat="1" applyFont="1" applyFill="1" applyBorder="1" applyAlignment="1">
      <alignment horizontal="center"/>
    </xf>
    <xf numFmtId="0" fontId="0" fillId="3" borderId="10" xfId="0" applyFont="1" applyFill="1" applyBorder="1"/>
    <xf numFmtId="0" fontId="0" fillId="0" borderId="14" xfId="0" applyBorder="1"/>
    <xf numFmtId="0" fontId="0" fillId="0" borderId="15" xfId="0" applyBorder="1"/>
    <xf numFmtId="0" fontId="1" fillId="4" borderId="12" xfId="0" applyFont="1" applyFill="1" applyBorder="1"/>
    <xf numFmtId="3" fontId="1" fillId="4" borderId="13" xfId="0" applyNumberFormat="1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3" xfId="0" applyFont="1" applyBorder="1"/>
    <xf numFmtId="3" fontId="3" fillId="0" borderId="1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 applyAlignment="1">
      <alignment horizontal="center"/>
    </xf>
    <xf numFmtId="165" fontId="0" fillId="0" borderId="2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1" xfId="0" applyBorder="1"/>
    <xf numFmtId="164" fontId="3" fillId="0" borderId="2" xfId="0" applyNumberFormat="1" applyFont="1" applyFill="1" applyBorder="1" applyAlignment="1">
      <alignment horizontal="center"/>
    </xf>
    <xf numFmtId="0" fontId="0" fillId="3" borderId="1" xfId="0" applyFont="1" applyFill="1" applyBorder="1"/>
    <xf numFmtId="3" fontId="0" fillId="3" borderId="1" xfId="0" applyNumberFormat="1" applyFont="1" applyFill="1" applyBorder="1" applyAlignment="1">
      <alignment horizontal="center"/>
    </xf>
    <xf numFmtId="0" fontId="4" fillId="3" borderId="3" xfId="0" applyFont="1" applyFill="1" applyBorder="1"/>
    <xf numFmtId="0" fontId="4" fillId="3" borderId="1" xfId="0" applyFont="1" applyFill="1" applyBorder="1"/>
    <xf numFmtId="0" fontId="4" fillId="4" borderId="17" xfId="0" applyFont="1" applyFill="1" applyBorder="1"/>
    <xf numFmtId="0" fontId="3" fillId="0" borderId="3" xfId="0" applyFont="1" applyFill="1" applyBorder="1"/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0" fillId="0" borderId="3" xfId="0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3" borderId="1" xfId="0" applyFill="1" applyBorder="1"/>
    <xf numFmtId="3" fontId="0" fillId="3" borderId="1" xfId="0" applyNumberFormat="1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4" fillId="3" borderId="10" xfId="0" applyFont="1" applyFill="1" applyBorder="1"/>
    <xf numFmtId="0" fontId="3" fillId="0" borderId="3" xfId="0" applyFont="1" applyFill="1" applyBorder="1" applyAlignment="1">
      <alignment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/>
    <xf numFmtId="165" fontId="3" fillId="0" borderId="2" xfId="0" applyNumberFormat="1" applyFont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/>
    </xf>
    <xf numFmtId="165" fontId="3" fillId="0" borderId="18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/>
    </xf>
    <xf numFmtId="0" fontId="3" fillId="0" borderId="14" xfId="0" applyFont="1" applyBorder="1" applyAlignment="1"/>
    <xf numFmtId="165" fontId="3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/>
    <xf numFmtId="165" fontId="3" fillId="0" borderId="18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 wrapText="1"/>
    </xf>
    <xf numFmtId="3" fontId="3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3" fontId="2" fillId="0" borderId="0" xfId="0" applyNumberFormat="1" applyFont="1" applyFill="1" applyBorder="1" applyAlignment="1">
      <alignment horizontal="center" wrapText="1"/>
    </xf>
    <xf numFmtId="43" fontId="0" fillId="0" borderId="0" xfId="1" applyFont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3" fontId="3" fillId="3" borderId="11" xfId="0" applyNumberFormat="1" applyFont="1" applyFill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center"/>
    </xf>
    <xf numFmtId="3" fontId="0" fillId="3" borderId="11" xfId="0" applyNumberFormat="1" applyFont="1" applyFill="1" applyBorder="1" applyAlignment="1">
      <alignment horizontal="center" wrapText="1"/>
    </xf>
    <xf numFmtId="0" fontId="8" fillId="0" borderId="11" xfId="0" applyFont="1" applyBorder="1" applyAlignment="1">
      <alignment horizontal="left" wrapText="1"/>
    </xf>
    <xf numFmtId="165" fontId="3" fillId="3" borderId="1" xfId="0" applyNumberFormat="1" applyFont="1" applyFill="1" applyBorder="1" applyAlignment="1">
      <alignment horizontal="center" vertical="center"/>
    </xf>
    <xf numFmtId="165" fontId="3" fillId="4" borderId="18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wrapText="1"/>
    </xf>
    <xf numFmtId="167" fontId="3" fillId="5" borderId="1" xfId="1" applyNumberFormat="1" applyFont="1" applyFill="1" applyBorder="1" applyAlignment="1">
      <alignment horizontal="right" vertical="center"/>
    </xf>
    <xf numFmtId="167" fontId="3" fillId="5" borderId="2" xfId="1" applyNumberFormat="1" applyFont="1" applyFill="1" applyBorder="1" applyAlignment="1">
      <alignment horizontal="right" vertical="center"/>
    </xf>
    <xf numFmtId="3" fontId="3" fillId="5" borderId="1" xfId="0" applyNumberFormat="1" applyFont="1" applyFill="1" applyBorder="1" applyAlignment="1">
      <alignment horizontal="center"/>
    </xf>
    <xf numFmtId="3" fontId="0" fillId="5" borderId="11" xfId="0" applyNumberFormat="1" applyFont="1" applyFill="1" applyBorder="1" applyAlignment="1">
      <alignment horizontal="center" wrapText="1"/>
    </xf>
    <xf numFmtId="3" fontId="3" fillId="5" borderId="1" xfId="0" applyNumberFormat="1" applyFont="1" applyFill="1" applyBorder="1" applyAlignment="1">
      <alignment horizontal="center" wrapText="1"/>
    </xf>
    <xf numFmtId="3" fontId="3" fillId="5" borderId="2" xfId="0" applyNumberFormat="1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 wrapText="1"/>
    </xf>
    <xf numFmtId="167" fontId="3" fillId="5" borderId="3" xfId="1" applyNumberFormat="1" applyFont="1" applyFill="1" applyBorder="1" applyAlignment="1">
      <alignment wrapText="1"/>
    </xf>
    <xf numFmtId="0" fontId="0" fillId="5" borderId="16" xfId="0" applyFill="1" applyBorder="1" applyAlignment="1">
      <alignment horizontal="center" wrapText="1"/>
    </xf>
    <xf numFmtId="3" fontId="1" fillId="5" borderId="13" xfId="0" applyNumberFormat="1" applyFont="1" applyFill="1" applyBorder="1" applyAlignment="1">
      <alignment horizontal="center" wrapText="1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9" fillId="0" borderId="0" xfId="0" applyFo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9"/>
  <sheetViews>
    <sheetView tabSelected="1" workbookViewId="0">
      <selection sqref="A1:G1"/>
    </sheetView>
  </sheetViews>
  <sheetFormatPr defaultRowHeight="15" x14ac:dyDescent="0.25"/>
  <cols>
    <col min="1" max="1" width="65.5703125" customWidth="1"/>
    <col min="2" max="2" width="65.5703125" style="8" customWidth="1"/>
    <col min="3" max="3" width="19.42578125" style="23" customWidth="1"/>
    <col min="4" max="4" width="18.28515625" customWidth="1"/>
    <col min="5" max="5" width="10.42578125" customWidth="1"/>
    <col min="6" max="6" width="17.85546875" customWidth="1"/>
    <col min="7" max="7" width="22.5703125" style="85" customWidth="1"/>
    <col min="8" max="8" width="20" style="82" customWidth="1"/>
    <col min="9" max="9" width="10.28515625" style="82" customWidth="1"/>
  </cols>
  <sheetData>
    <row r="1" spans="1:9" s="8" customFormat="1" ht="23.25" x14ac:dyDescent="0.35">
      <c r="A1" s="120" t="s">
        <v>18</v>
      </c>
      <c r="B1" s="121"/>
      <c r="C1" s="121"/>
      <c r="D1" s="121"/>
      <c r="E1" s="121"/>
      <c r="F1" s="121"/>
      <c r="G1" s="122"/>
      <c r="H1" s="80"/>
      <c r="I1" s="82"/>
    </row>
    <row r="2" spans="1:9" s="8" customFormat="1" ht="15.75" thickBot="1" x14ac:dyDescent="0.3">
      <c r="A2" s="123"/>
      <c r="B2" s="124"/>
      <c r="C2" s="124"/>
      <c r="D2" s="124"/>
      <c r="E2" s="124"/>
      <c r="F2" s="124"/>
      <c r="G2" s="125"/>
      <c r="H2" s="81"/>
      <c r="I2" s="82"/>
    </row>
    <row r="3" spans="1:9" x14ac:dyDescent="0.25">
      <c r="C3" s="25"/>
    </row>
    <row r="4" spans="1:9" ht="30" x14ac:dyDescent="0.25">
      <c r="A4" s="1" t="s">
        <v>3</v>
      </c>
      <c r="B4" s="1"/>
      <c r="C4" s="18"/>
      <c r="D4" s="3"/>
      <c r="E4" s="3"/>
      <c r="F4" s="3"/>
      <c r="G4" s="109" t="s">
        <v>95</v>
      </c>
      <c r="H4" s="91"/>
      <c r="I4" s="92"/>
    </row>
    <row r="5" spans="1:9" x14ac:dyDescent="0.25">
      <c r="A5" s="3"/>
      <c r="B5" s="3"/>
      <c r="C5" s="19" t="s">
        <v>19</v>
      </c>
      <c r="D5" s="17" t="s">
        <v>5</v>
      </c>
      <c r="E5" s="2" t="s">
        <v>0</v>
      </c>
      <c r="F5" s="6" t="s">
        <v>1</v>
      </c>
      <c r="G5" s="109"/>
      <c r="H5" s="93"/>
      <c r="I5" s="81"/>
    </row>
    <row r="6" spans="1:9" s="28" customFormat="1" x14ac:dyDescent="0.25">
      <c r="A6" s="51" t="s">
        <v>56</v>
      </c>
      <c r="B6" s="51" t="s">
        <v>57</v>
      </c>
      <c r="C6" s="68">
        <v>15680000</v>
      </c>
      <c r="D6" s="30">
        <v>10000000</v>
      </c>
      <c r="E6" s="76">
        <v>84.6</v>
      </c>
      <c r="F6" s="33">
        <v>9500000</v>
      </c>
      <c r="G6" s="110">
        <v>9200000</v>
      </c>
      <c r="H6" s="83"/>
      <c r="I6" s="126"/>
    </row>
    <row r="7" spans="1:9" s="28" customFormat="1" x14ac:dyDescent="0.25">
      <c r="A7" s="51" t="s">
        <v>63</v>
      </c>
      <c r="B7" s="51" t="s">
        <v>64</v>
      </c>
      <c r="C7" s="68">
        <v>16730000</v>
      </c>
      <c r="D7" s="30">
        <v>6600000</v>
      </c>
      <c r="E7" s="76">
        <v>83.2</v>
      </c>
      <c r="F7" s="33">
        <v>6500000</v>
      </c>
      <c r="G7" s="110">
        <v>6100000</v>
      </c>
      <c r="H7" s="83"/>
      <c r="I7" s="126"/>
    </row>
    <row r="8" spans="1:9" s="28" customFormat="1" ht="16.5" customHeight="1" x14ac:dyDescent="0.25">
      <c r="A8" s="51" t="s">
        <v>62</v>
      </c>
      <c r="B8" s="51" t="s">
        <v>61</v>
      </c>
      <c r="C8" s="68">
        <v>13000000</v>
      </c>
      <c r="D8" s="30">
        <v>6000000</v>
      </c>
      <c r="E8" s="76">
        <v>76</v>
      </c>
      <c r="F8" s="33">
        <v>3900000</v>
      </c>
      <c r="G8" s="110">
        <v>3700000</v>
      </c>
      <c r="H8" s="83"/>
      <c r="I8" s="94"/>
    </row>
    <row r="9" spans="1:9" s="28" customFormat="1" ht="15" customHeight="1" x14ac:dyDescent="0.25">
      <c r="A9" s="51" t="s">
        <v>53</v>
      </c>
      <c r="B9" s="51" t="s">
        <v>55</v>
      </c>
      <c r="C9" s="68">
        <v>44450000</v>
      </c>
      <c r="D9" s="30">
        <v>13400000</v>
      </c>
      <c r="E9" s="76">
        <v>89.2</v>
      </c>
      <c r="F9" s="33">
        <v>13400000</v>
      </c>
      <c r="G9" s="110">
        <v>11500000</v>
      </c>
      <c r="H9" s="83"/>
      <c r="I9" s="94"/>
    </row>
    <row r="10" spans="1:9" s="28" customFormat="1" x14ac:dyDescent="0.25">
      <c r="A10" s="51" t="s">
        <v>53</v>
      </c>
      <c r="B10" s="51" t="s">
        <v>54</v>
      </c>
      <c r="C10" s="68">
        <v>15000000</v>
      </c>
      <c r="D10" s="30">
        <v>4060000</v>
      </c>
      <c r="E10" s="76">
        <v>82.6</v>
      </c>
      <c r="F10" s="33">
        <v>4000000</v>
      </c>
      <c r="G10" s="110">
        <v>3600000</v>
      </c>
      <c r="H10" s="83"/>
      <c r="I10" s="94"/>
    </row>
    <row r="11" spans="1:9" s="28" customFormat="1" x14ac:dyDescent="0.25">
      <c r="A11" s="51" t="s">
        <v>60</v>
      </c>
      <c r="B11" s="51" t="s">
        <v>2</v>
      </c>
      <c r="C11" s="68">
        <v>9275000</v>
      </c>
      <c r="D11" s="30">
        <v>5420000</v>
      </c>
      <c r="E11" s="76">
        <v>73.599999999999994</v>
      </c>
      <c r="F11" s="33">
        <v>3500000</v>
      </c>
      <c r="G11" s="110">
        <v>3200000</v>
      </c>
      <c r="H11" s="83"/>
      <c r="I11" s="94"/>
    </row>
    <row r="12" spans="1:9" s="28" customFormat="1" x14ac:dyDescent="0.25">
      <c r="A12" s="51" t="s">
        <v>58</v>
      </c>
      <c r="B12" s="51" t="s">
        <v>59</v>
      </c>
      <c r="C12" s="68">
        <v>5815000</v>
      </c>
      <c r="D12" s="71">
        <v>2565000</v>
      </c>
      <c r="E12" s="76">
        <v>77.599999999999994</v>
      </c>
      <c r="F12" s="79">
        <v>2350000</v>
      </c>
      <c r="G12" s="111">
        <v>2350000</v>
      </c>
      <c r="H12" s="95"/>
      <c r="I12" s="94"/>
    </row>
    <row r="13" spans="1:9" s="28" customFormat="1" x14ac:dyDescent="0.25">
      <c r="A13" s="46" t="s">
        <v>8</v>
      </c>
      <c r="B13" s="62"/>
      <c r="C13" s="35">
        <f>C6+C7+C8+C9+C10+C11+C12</f>
        <v>119950000</v>
      </c>
      <c r="D13" s="35">
        <f>D6+D7+D8+D9+D10+D11+D12</f>
        <v>48045000</v>
      </c>
      <c r="E13" s="36"/>
      <c r="F13" s="35">
        <f>SUM(F6:F12)</f>
        <v>43150000</v>
      </c>
      <c r="G13" s="101">
        <f>SUM(G6:G12)</f>
        <v>39650000</v>
      </c>
      <c r="H13" s="96"/>
      <c r="I13" s="97"/>
    </row>
    <row r="14" spans="1:9" s="8" customFormat="1" x14ac:dyDescent="0.25">
      <c r="A14" s="3"/>
      <c r="B14" s="3"/>
      <c r="C14" s="20"/>
      <c r="D14" s="3"/>
      <c r="E14" s="3"/>
      <c r="F14" s="3"/>
      <c r="G14" s="86"/>
      <c r="H14" s="98"/>
      <c r="I14" s="81"/>
    </row>
    <row r="15" spans="1:9" x14ac:dyDescent="0.25">
      <c r="A15" s="1" t="s">
        <v>4</v>
      </c>
      <c r="B15" s="1"/>
      <c r="C15" s="18"/>
      <c r="D15" s="3"/>
      <c r="E15" s="3"/>
      <c r="F15" s="3"/>
      <c r="G15" s="86"/>
      <c r="H15" s="98"/>
      <c r="I15" s="81"/>
    </row>
    <row r="16" spans="1:9" ht="30" x14ac:dyDescent="0.25">
      <c r="A16" s="3"/>
      <c r="B16" s="3"/>
      <c r="C16" s="19" t="s">
        <v>17</v>
      </c>
      <c r="D16" s="17" t="s">
        <v>5</v>
      </c>
      <c r="E16" s="2" t="s">
        <v>0</v>
      </c>
      <c r="F16" s="4" t="s">
        <v>1</v>
      </c>
      <c r="G16" s="109" t="s">
        <v>95</v>
      </c>
      <c r="H16" s="98"/>
      <c r="I16" s="81"/>
    </row>
    <row r="17" spans="1:9" s="28" customFormat="1" x14ac:dyDescent="0.25">
      <c r="A17" s="52" t="s">
        <v>80</v>
      </c>
      <c r="B17" s="52" t="s">
        <v>81</v>
      </c>
      <c r="C17" s="75">
        <v>23810000</v>
      </c>
      <c r="D17" s="30">
        <v>3700000</v>
      </c>
      <c r="E17" s="32">
        <v>89.4</v>
      </c>
      <c r="F17" s="27">
        <v>3000000</v>
      </c>
      <c r="G17" s="112">
        <v>2800000</v>
      </c>
      <c r="H17" s="94"/>
      <c r="I17" s="94"/>
    </row>
    <row r="18" spans="1:9" s="28" customFormat="1" x14ac:dyDescent="0.25">
      <c r="A18" s="52" t="s">
        <v>78</v>
      </c>
      <c r="B18" s="52" t="s">
        <v>79</v>
      </c>
      <c r="C18" s="75">
        <v>4378000</v>
      </c>
      <c r="D18" s="30">
        <v>1950000</v>
      </c>
      <c r="E18" s="32">
        <v>79.599999999999994</v>
      </c>
      <c r="F18" s="27">
        <v>1400000</v>
      </c>
      <c r="G18" s="112">
        <v>1300000</v>
      </c>
      <c r="H18" s="94"/>
      <c r="I18" s="94"/>
    </row>
    <row r="19" spans="1:9" s="28" customFormat="1" x14ac:dyDescent="0.25">
      <c r="A19" s="52" t="s">
        <v>67</v>
      </c>
      <c r="B19" s="52" t="s">
        <v>6</v>
      </c>
      <c r="C19" s="53">
        <v>4711000</v>
      </c>
      <c r="D19" s="26">
        <v>2860000</v>
      </c>
      <c r="E19" s="32">
        <v>77.8</v>
      </c>
      <c r="F19" s="27">
        <v>2300000</v>
      </c>
      <c r="G19" s="112">
        <v>2200000</v>
      </c>
      <c r="H19" s="94"/>
      <c r="I19" s="94"/>
    </row>
    <row r="20" spans="1:9" s="28" customFormat="1" x14ac:dyDescent="0.25">
      <c r="A20" s="52" t="s">
        <v>82</v>
      </c>
      <c r="B20" s="52" t="s">
        <v>83</v>
      </c>
      <c r="C20" s="53">
        <v>16135000</v>
      </c>
      <c r="D20" s="30">
        <v>7780000</v>
      </c>
      <c r="E20" s="32">
        <v>78.599999999999994</v>
      </c>
      <c r="F20" s="27">
        <v>6000000</v>
      </c>
      <c r="G20" s="112">
        <v>5800000</v>
      </c>
      <c r="H20" s="94"/>
      <c r="I20" s="94"/>
    </row>
    <row r="21" spans="1:9" s="28" customFormat="1" x14ac:dyDescent="0.25">
      <c r="A21" s="46" t="s">
        <v>8</v>
      </c>
      <c r="B21" s="62"/>
      <c r="C21" s="35">
        <f>C17+C18+C19+C20</f>
        <v>49034000</v>
      </c>
      <c r="D21" s="35">
        <f>D17+D18+D19+D20</f>
        <v>16290000</v>
      </c>
      <c r="E21" s="36"/>
      <c r="F21" s="37">
        <f>SUM(F17:F20)</f>
        <v>12700000</v>
      </c>
      <c r="G21" s="102">
        <v>12100000</v>
      </c>
      <c r="H21" s="94"/>
      <c r="I21" s="94"/>
    </row>
    <row r="22" spans="1:9" x14ac:dyDescent="0.25">
      <c r="A22" s="3"/>
      <c r="B22" s="3"/>
      <c r="C22" s="20"/>
      <c r="D22" s="3"/>
      <c r="E22" s="3"/>
      <c r="F22" s="3"/>
      <c r="G22" s="86"/>
      <c r="H22" s="98"/>
      <c r="I22" s="81"/>
    </row>
    <row r="23" spans="1:9" x14ac:dyDescent="0.25">
      <c r="A23" s="7" t="s">
        <v>7</v>
      </c>
      <c r="B23" s="7"/>
      <c r="C23" s="21"/>
      <c r="D23" s="3"/>
      <c r="E23" s="3"/>
      <c r="F23" s="3"/>
      <c r="G23" s="86"/>
      <c r="H23" s="98"/>
      <c r="I23" s="81"/>
    </row>
    <row r="24" spans="1:9" x14ac:dyDescent="0.25">
      <c r="A24" s="3"/>
      <c r="B24" s="3"/>
      <c r="C24" s="20"/>
      <c r="D24" s="3"/>
      <c r="E24" s="3"/>
      <c r="F24" s="3"/>
      <c r="G24" s="86"/>
      <c r="H24" s="98"/>
      <c r="I24" s="81"/>
    </row>
    <row r="25" spans="1:9" ht="30" x14ac:dyDescent="0.25">
      <c r="A25" s="56"/>
      <c r="B25" s="56"/>
      <c r="C25" s="57" t="s">
        <v>17</v>
      </c>
      <c r="D25" s="17" t="s">
        <v>5</v>
      </c>
      <c r="E25" s="2" t="s">
        <v>96</v>
      </c>
      <c r="F25" s="6" t="s">
        <v>1</v>
      </c>
      <c r="G25" s="109" t="s">
        <v>95</v>
      </c>
      <c r="H25" s="98"/>
      <c r="I25" s="81"/>
    </row>
    <row r="26" spans="1:9" x14ac:dyDescent="0.25">
      <c r="A26" s="51" t="s">
        <v>20</v>
      </c>
      <c r="B26" s="49" t="s">
        <v>21</v>
      </c>
      <c r="C26" s="50">
        <v>91730247</v>
      </c>
      <c r="D26" s="26">
        <v>32100000</v>
      </c>
      <c r="E26" s="10">
        <v>89.625</v>
      </c>
      <c r="F26" s="27">
        <v>28000000</v>
      </c>
      <c r="G26" s="113">
        <v>26000000</v>
      </c>
      <c r="H26" s="83"/>
      <c r="I26" s="81"/>
    </row>
    <row r="27" spans="1:9" s="28" customFormat="1" x14ac:dyDescent="0.25">
      <c r="A27" s="51" t="s">
        <v>24</v>
      </c>
      <c r="B27" s="63" t="s">
        <v>15</v>
      </c>
      <c r="C27" s="64">
        <v>46527033</v>
      </c>
      <c r="D27" s="26">
        <v>15000000</v>
      </c>
      <c r="E27" s="10">
        <v>87.0625</v>
      </c>
      <c r="F27" s="27">
        <v>13000000</v>
      </c>
      <c r="G27" s="113">
        <v>12100000</v>
      </c>
      <c r="H27" s="83"/>
      <c r="I27" s="94"/>
    </row>
    <row r="28" spans="1:9" s="28" customFormat="1" x14ac:dyDescent="0.25">
      <c r="A28" s="51" t="s">
        <v>28</v>
      </c>
      <c r="B28" s="49" t="s">
        <v>29</v>
      </c>
      <c r="C28" s="50">
        <v>45780000</v>
      </c>
      <c r="D28" s="26">
        <v>10828000</v>
      </c>
      <c r="E28" s="10">
        <v>79.5625</v>
      </c>
      <c r="F28" s="27">
        <v>10000000</v>
      </c>
      <c r="G28" s="113">
        <v>9500000</v>
      </c>
      <c r="H28" s="83"/>
      <c r="I28" s="94"/>
    </row>
    <row r="29" spans="1:9" s="28" customFormat="1" x14ac:dyDescent="0.25">
      <c r="A29" s="51" t="s">
        <v>25</v>
      </c>
      <c r="B29" s="49" t="s">
        <v>26</v>
      </c>
      <c r="C29" s="50">
        <v>11874000</v>
      </c>
      <c r="D29" s="26">
        <v>3500000</v>
      </c>
      <c r="E29" s="10">
        <v>88.9375</v>
      </c>
      <c r="F29" s="27">
        <v>3200000</v>
      </c>
      <c r="G29" s="113">
        <v>3100000</v>
      </c>
      <c r="H29" s="83"/>
      <c r="I29" s="94"/>
    </row>
    <row r="30" spans="1:9" s="28" customFormat="1" x14ac:dyDescent="0.25">
      <c r="A30" s="51" t="s">
        <v>27</v>
      </c>
      <c r="B30" s="49" t="s">
        <v>14</v>
      </c>
      <c r="C30" s="50">
        <v>17345000</v>
      </c>
      <c r="D30" s="26">
        <v>3500000</v>
      </c>
      <c r="E30" s="10">
        <v>82.0625</v>
      </c>
      <c r="F30" s="27">
        <v>3300000</v>
      </c>
      <c r="G30" s="113">
        <v>3100000</v>
      </c>
      <c r="H30" s="83"/>
      <c r="I30" s="94"/>
    </row>
    <row r="31" spans="1:9" s="28" customFormat="1" x14ac:dyDescent="0.25">
      <c r="A31" s="51" t="s">
        <v>22</v>
      </c>
      <c r="B31" s="49" t="s">
        <v>23</v>
      </c>
      <c r="C31" s="50">
        <v>7642890</v>
      </c>
      <c r="D31" s="26">
        <v>2000000</v>
      </c>
      <c r="E31" s="10">
        <v>73.6875</v>
      </c>
      <c r="F31" s="27">
        <v>1800000</v>
      </c>
      <c r="G31" s="113">
        <v>1600000</v>
      </c>
      <c r="H31" s="83"/>
      <c r="I31" s="94"/>
    </row>
    <row r="32" spans="1:9" s="28" customFormat="1" x14ac:dyDescent="0.25">
      <c r="A32" s="51" t="s">
        <v>30</v>
      </c>
      <c r="B32" s="49" t="s">
        <v>31</v>
      </c>
      <c r="C32" s="50">
        <v>10550000</v>
      </c>
      <c r="D32" s="26">
        <v>2800000</v>
      </c>
      <c r="E32" s="10">
        <v>74.0625</v>
      </c>
      <c r="F32" s="27">
        <v>2600000</v>
      </c>
      <c r="G32" s="113">
        <v>2400000</v>
      </c>
      <c r="H32" s="83"/>
      <c r="I32" s="94"/>
    </row>
    <row r="33" spans="1:25" s="28" customFormat="1" x14ac:dyDescent="0.25">
      <c r="A33" s="51" t="s">
        <v>34</v>
      </c>
      <c r="B33" s="49" t="s">
        <v>35</v>
      </c>
      <c r="C33" s="50">
        <v>38900000</v>
      </c>
      <c r="D33" s="26">
        <v>9450000</v>
      </c>
      <c r="E33" s="10">
        <v>64.375</v>
      </c>
      <c r="F33" s="27">
        <v>3900000</v>
      </c>
      <c r="G33" s="113">
        <v>3500000</v>
      </c>
      <c r="H33" s="83"/>
      <c r="I33" s="94"/>
    </row>
    <row r="34" spans="1:25" s="28" customFormat="1" x14ac:dyDescent="0.25">
      <c r="A34" s="51" t="s">
        <v>32</v>
      </c>
      <c r="B34" s="49" t="s">
        <v>33</v>
      </c>
      <c r="C34" s="50">
        <v>14467720</v>
      </c>
      <c r="D34" s="26">
        <v>4500000</v>
      </c>
      <c r="E34" s="10">
        <v>51.875</v>
      </c>
      <c r="F34" s="27">
        <v>0</v>
      </c>
      <c r="G34" s="114">
        <v>0</v>
      </c>
      <c r="H34" s="83"/>
      <c r="I34" s="94"/>
    </row>
    <row r="35" spans="1:25" x14ac:dyDescent="0.25">
      <c r="A35" s="46" t="s">
        <v>8</v>
      </c>
      <c r="B35" s="62"/>
      <c r="C35" s="35">
        <f>C26+C27+C28+C29+C30+C31+C32+C33+C34</f>
        <v>284816890</v>
      </c>
      <c r="D35" s="35">
        <f>D26+D27+D28+D29+D30+D31+D32+D33+D34</f>
        <v>83678000</v>
      </c>
      <c r="E35" s="12"/>
      <c r="F35" s="11">
        <f>SUM(F26:F34)</f>
        <v>65800000</v>
      </c>
      <c r="G35" s="103">
        <f>SUM(G26:G34)</f>
        <v>61300000</v>
      </c>
      <c r="H35" s="99"/>
      <c r="I35" s="81"/>
    </row>
    <row r="36" spans="1:25" x14ac:dyDescent="0.25">
      <c r="A36" s="3"/>
      <c r="B36" s="3"/>
      <c r="C36" s="20"/>
      <c r="D36" s="3"/>
      <c r="E36" s="127" t="s">
        <v>97</v>
      </c>
      <c r="F36" s="3"/>
      <c r="G36" s="86"/>
      <c r="H36" s="98"/>
      <c r="I36" s="81"/>
    </row>
    <row r="37" spans="1:25" x14ac:dyDescent="0.25">
      <c r="A37" s="1" t="s">
        <v>9</v>
      </c>
      <c r="B37" s="1"/>
      <c r="C37" s="18"/>
      <c r="D37" s="3"/>
      <c r="E37" s="3"/>
      <c r="F37" s="3"/>
      <c r="G37" s="86"/>
      <c r="H37" s="98"/>
      <c r="I37" s="81"/>
    </row>
    <row r="38" spans="1:25" x14ac:dyDescent="0.25">
      <c r="A38" s="3"/>
      <c r="B38" s="3"/>
      <c r="C38" s="19" t="s">
        <v>17</v>
      </c>
      <c r="D38" s="2" t="s">
        <v>5</v>
      </c>
      <c r="E38" s="2" t="s">
        <v>0</v>
      </c>
      <c r="F38" s="109" t="s">
        <v>10</v>
      </c>
      <c r="G38" s="86"/>
      <c r="H38" s="98"/>
      <c r="I38" s="81"/>
    </row>
    <row r="39" spans="1:25" s="28" customFormat="1" x14ac:dyDescent="0.25">
      <c r="A39" s="51" t="s">
        <v>38</v>
      </c>
      <c r="B39" s="29" t="s">
        <v>39</v>
      </c>
      <c r="C39" s="68">
        <v>5800000</v>
      </c>
      <c r="D39" s="69">
        <v>2450000</v>
      </c>
      <c r="E39" s="31">
        <v>84.71</v>
      </c>
      <c r="F39" s="112">
        <v>2200000</v>
      </c>
      <c r="G39" s="87"/>
      <c r="H39" s="94"/>
      <c r="I39" s="94"/>
    </row>
    <row r="40" spans="1:25" s="28" customFormat="1" x14ac:dyDescent="0.25">
      <c r="A40" s="51" t="s">
        <v>40</v>
      </c>
      <c r="B40" s="29" t="s">
        <v>41</v>
      </c>
      <c r="C40" s="70">
        <v>7065000</v>
      </c>
      <c r="D40" s="69">
        <v>1500000</v>
      </c>
      <c r="E40" s="31">
        <v>58</v>
      </c>
      <c r="F40" s="112">
        <v>200000</v>
      </c>
      <c r="G40" s="87"/>
      <c r="H40" s="94"/>
      <c r="I40" s="94"/>
    </row>
    <row r="41" spans="1:25" s="28" customFormat="1" x14ac:dyDescent="0.25">
      <c r="A41" s="51" t="s">
        <v>51</v>
      </c>
      <c r="B41" s="49" t="s">
        <v>52</v>
      </c>
      <c r="C41" s="50">
        <v>20583000</v>
      </c>
      <c r="D41" s="26">
        <v>7000000</v>
      </c>
      <c r="E41" s="10">
        <v>83.71</v>
      </c>
      <c r="F41" s="112">
        <v>5000000</v>
      </c>
      <c r="G41" s="89"/>
      <c r="H41" s="83"/>
      <c r="I41" s="94"/>
    </row>
    <row r="42" spans="1:25" s="28" customFormat="1" x14ac:dyDescent="0.25">
      <c r="A42" s="51" t="s">
        <v>45</v>
      </c>
      <c r="B42" s="29" t="s">
        <v>46</v>
      </c>
      <c r="C42" s="70">
        <v>58563000</v>
      </c>
      <c r="D42" s="69">
        <v>1938000</v>
      </c>
      <c r="E42" s="31">
        <v>70.430000000000007</v>
      </c>
      <c r="F42" s="112">
        <v>500000</v>
      </c>
      <c r="G42" s="87"/>
      <c r="H42" s="94"/>
      <c r="I42" s="94"/>
    </row>
    <row r="43" spans="1:25" s="28" customFormat="1" x14ac:dyDescent="0.25">
      <c r="A43" s="51" t="s">
        <v>87</v>
      </c>
      <c r="B43" s="29" t="s">
        <v>42</v>
      </c>
      <c r="C43" s="68">
        <v>15028000</v>
      </c>
      <c r="D43" s="69">
        <v>5000000</v>
      </c>
      <c r="E43" s="31">
        <v>85.14</v>
      </c>
      <c r="F43" s="112">
        <v>3300000</v>
      </c>
      <c r="G43" s="87"/>
      <c r="H43" s="94"/>
      <c r="I43" s="94"/>
    </row>
    <row r="44" spans="1:25" s="28" customFormat="1" x14ac:dyDescent="0.25">
      <c r="A44" s="51" t="s">
        <v>48</v>
      </c>
      <c r="B44" s="29" t="s">
        <v>47</v>
      </c>
      <c r="C44" s="68">
        <v>7600000</v>
      </c>
      <c r="D44" s="69">
        <v>2200000</v>
      </c>
      <c r="E44" s="31">
        <v>78.14</v>
      </c>
      <c r="F44" s="112">
        <v>1700000</v>
      </c>
      <c r="G44" s="87"/>
      <c r="H44" s="94"/>
      <c r="I44" s="94"/>
    </row>
    <row r="45" spans="1:25" s="28" customFormat="1" x14ac:dyDescent="0.25">
      <c r="A45" s="51" t="s">
        <v>49</v>
      </c>
      <c r="B45" s="29" t="s">
        <v>50</v>
      </c>
      <c r="C45" s="68">
        <v>12250000</v>
      </c>
      <c r="D45" s="69">
        <v>990000</v>
      </c>
      <c r="E45" s="31">
        <v>65.290000000000006</v>
      </c>
      <c r="F45" s="112">
        <v>400000</v>
      </c>
      <c r="G45" s="87"/>
      <c r="H45" s="94"/>
      <c r="I45" s="94"/>
    </row>
    <row r="46" spans="1:25" s="28" customFormat="1" x14ac:dyDescent="0.25">
      <c r="A46" s="51" t="s">
        <v>43</v>
      </c>
      <c r="B46" s="29" t="s">
        <v>44</v>
      </c>
      <c r="C46" s="68">
        <v>5959000</v>
      </c>
      <c r="D46" s="69">
        <v>2000000</v>
      </c>
      <c r="E46" s="31">
        <v>79.709999999999994</v>
      </c>
      <c r="F46" s="112">
        <v>1700000</v>
      </c>
      <c r="G46" s="87"/>
      <c r="H46" s="94"/>
      <c r="I46" s="94"/>
    </row>
    <row r="47" spans="1:25" s="28" customFormat="1" x14ac:dyDescent="0.25">
      <c r="A47" s="51" t="s">
        <v>36</v>
      </c>
      <c r="B47" s="65" t="s">
        <v>37</v>
      </c>
      <c r="C47" s="66">
        <v>55500000</v>
      </c>
      <c r="D47" s="67">
        <v>7000000</v>
      </c>
      <c r="E47" s="34">
        <v>60.57</v>
      </c>
      <c r="F47" s="115">
        <v>1000000</v>
      </c>
      <c r="G47" s="87"/>
      <c r="H47" s="94"/>
      <c r="I47" s="94"/>
    </row>
    <row r="48" spans="1:25" s="42" customFormat="1" x14ac:dyDescent="0.25">
      <c r="A48" s="47" t="s">
        <v>8</v>
      </c>
      <c r="B48" s="47"/>
      <c r="C48" s="102">
        <f>C39+C40+C41+C42+C43+C44+C45+C46+C47</f>
        <v>188348000</v>
      </c>
      <c r="D48" s="102">
        <f>D39+D40+D41+D42+D43+D44+D45+D46+D47</f>
        <v>30078000</v>
      </c>
      <c r="E48" s="44"/>
      <c r="F48" s="45">
        <f>SUM(F39:F47)</f>
        <v>16000000</v>
      </c>
      <c r="G48" s="88"/>
      <c r="H48" s="98"/>
      <c r="I48" s="81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</row>
    <row r="49" spans="1:25" x14ac:dyDescent="0.25">
      <c r="A49" s="3"/>
      <c r="B49" s="3"/>
      <c r="C49" s="20"/>
      <c r="D49" s="3"/>
      <c r="E49" s="3"/>
      <c r="F49" s="3"/>
      <c r="G49" s="86"/>
      <c r="H49" s="98"/>
      <c r="I49" s="81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</row>
    <row r="50" spans="1:25" x14ac:dyDescent="0.25">
      <c r="A50" s="1" t="s">
        <v>11</v>
      </c>
      <c r="B50" s="1"/>
      <c r="C50" s="18"/>
      <c r="D50" s="3"/>
      <c r="E50" s="3"/>
      <c r="F50" s="3"/>
      <c r="G50" s="86"/>
      <c r="H50" s="98"/>
      <c r="I50" s="81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</row>
    <row r="51" spans="1:25" ht="30" x14ac:dyDescent="0.25">
      <c r="A51" s="3"/>
      <c r="B51" s="3"/>
      <c r="C51" s="38" t="s">
        <v>17</v>
      </c>
      <c r="D51" s="39" t="s">
        <v>5</v>
      </c>
      <c r="E51" s="40" t="s">
        <v>0</v>
      </c>
      <c r="F51" s="41" t="s">
        <v>10</v>
      </c>
      <c r="G51" s="109" t="s">
        <v>95</v>
      </c>
      <c r="H51" s="98"/>
      <c r="I51" s="81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</row>
    <row r="52" spans="1:25" s="42" customFormat="1" x14ac:dyDescent="0.25">
      <c r="A52" s="51" t="s">
        <v>67</v>
      </c>
      <c r="B52" s="51" t="s">
        <v>68</v>
      </c>
      <c r="C52" s="68">
        <v>4109000</v>
      </c>
      <c r="D52" s="73">
        <v>2779000</v>
      </c>
      <c r="E52" s="31">
        <v>69</v>
      </c>
      <c r="F52" s="78">
        <v>1900000</v>
      </c>
      <c r="G52" s="116">
        <v>1850000</v>
      </c>
      <c r="H52" s="98"/>
      <c r="I52" s="81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</row>
    <row r="53" spans="1:25" s="28" customFormat="1" x14ac:dyDescent="0.25">
      <c r="A53" s="51" t="s">
        <v>69</v>
      </c>
      <c r="B53" s="74" t="s">
        <v>70</v>
      </c>
      <c r="C53" s="68">
        <v>3602000</v>
      </c>
      <c r="D53" s="30">
        <v>1750000</v>
      </c>
      <c r="E53" s="10">
        <v>82</v>
      </c>
      <c r="F53" s="27">
        <v>1750000</v>
      </c>
      <c r="G53" s="112">
        <v>1700000</v>
      </c>
      <c r="H53" s="94"/>
      <c r="I53" s="94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</row>
    <row r="54" spans="1:25" s="28" customFormat="1" x14ac:dyDescent="0.25">
      <c r="A54" s="51" t="s">
        <v>71</v>
      </c>
      <c r="B54" s="74" t="s">
        <v>16</v>
      </c>
      <c r="C54" s="68">
        <v>22838500</v>
      </c>
      <c r="D54" s="30">
        <v>2848500</v>
      </c>
      <c r="E54" s="10">
        <v>78.5</v>
      </c>
      <c r="F54" s="27">
        <v>1800000</v>
      </c>
      <c r="G54" s="112">
        <v>1750000</v>
      </c>
      <c r="H54" s="94"/>
      <c r="I54" s="94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</row>
    <row r="55" spans="1:25" s="28" customFormat="1" x14ac:dyDescent="0.25">
      <c r="A55" s="51" t="s">
        <v>76</v>
      </c>
      <c r="B55" s="74" t="s">
        <v>77</v>
      </c>
      <c r="C55" s="68">
        <v>3613600</v>
      </c>
      <c r="D55" s="30">
        <v>1988600</v>
      </c>
      <c r="E55" s="10">
        <v>85.5</v>
      </c>
      <c r="F55" s="27">
        <v>1980000</v>
      </c>
      <c r="G55" s="112">
        <v>1950000</v>
      </c>
      <c r="H55" s="94"/>
      <c r="I55" s="94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</row>
    <row r="56" spans="1:25" s="28" customFormat="1" x14ac:dyDescent="0.25">
      <c r="A56" s="51" t="s">
        <v>72</v>
      </c>
      <c r="B56" s="74" t="s">
        <v>73</v>
      </c>
      <c r="C56" s="68">
        <v>23200000</v>
      </c>
      <c r="D56" s="30">
        <v>7068654</v>
      </c>
      <c r="E56" s="10">
        <v>77.25</v>
      </c>
      <c r="F56" s="27">
        <v>3200000</v>
      </c>
      <c r="G56" s="112">
        <v>3100000</v>
      </c>
      <c r="H56" s="94"/>
      <c r="I56" s="94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</row>
    <row r="57" spans="1:25" s="28" customFormat="1" x14ac:dyDescent="0.25">
      <c r="A57" s="51" t="s">
        <v>74</v>
      </c>
      <c r="B57" s="74" t="s">
        <v>75</v>
      </c>
      <c r="C57" s="68">
        <v>5000000</v>
      </c>
      <c r="D57" s="30">
        <v>1700000</v>
      </c>
      <c r="E57" s="10">
        <v>61</v>
      </c>
      <c r="F57" s="27">
        <v>700000</v>
      </c>
      <c r="G57" s="112">
        <v>650000</v>
      </c>
      <c r="H57" s="94"/>
      <c r="I57" s="94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</row>
    <row r="58" spans="1:25" s="28" customFormat="1" x14ac:dyDescent="0.25">
      <c r="A58" s="51" t="s">
        <v>65</v>
      </c>
      <c r="B58" s="72" t="s">
        <v>66</v>
      </c>
      <c r="C58" s="66">
        <v>2977000</v>
      </c>
      <c r="D58" s="71">
        <v>2000000</v>
      </c>
      <c r="E58" s="43">
        <v>73.5</v>
      </c>
      <c r="F58" s="77">
        <v>1700000</v>
      </c>
      <c r="G58" s="115">
        <v>1650000</v>
      </c>
      <c r="H58" s="94"/>
      <c r="I58" s="94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</row>
    <row r="59" spans="1:25" s="28" customFormat="1" x14ac:dyDescent="0.25">
      <c r="A59" s="51" t="s">
        <v>88</v>
      </c>
      <c r="B59" s="72" t="s">
        <v>89</v>
      </c>
      <c r="C59" s="66">
        <v>2244576</v>
      </c>
      <c r="D59" s="71">
        <v>250000</v>
      </c>
      <c r="E59" s="43">
        <v>66.2</v>
      </c>
      <c r="F59" s="77">
        <v>220000</v>
      </c>
      <c r="G59" s="115">
        <v>200000</v>
      </c>
      <c r="H59" s="94"/>
      <c r="I59" s="94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  <row r="60" spans="1:25" s="42" customFormat="1" x14ac:dyDescent="0.25">
      <c r="A60" s="47" t="s">
        <v>8</v>
      </c>
      <c r="B60" s="47"/>
      <c r="C60" s="105">
        <f>C52+C53+C54+C55+C56+C57+C58+C59</f>
        <v>67584676</v>
      </c>
      <c r="D60" s="102">
        <f>D52+D53+D54+D55+D56+D57+D58+D59</f>
        <v>20384754</v>
      </c>
      <c r="E60" s="44"/>
      <c r="F60" s="45">
        <f>SUM(F52:F59)</f>
        <v>13250000</v>
      </c>
      <c r="G60" s="45">
        <f>SUM(G52:G59)</f>
        <v>12850000</v>
      </c>
      <c r="H60" s="98"/>
      <c r="I60" s="100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</row>
    <row r="61" spans="1:25" s="8" customFormat="1" x14ac:dyDescent="0.25">
      <c r="A61" s="3"/>
      <c r="B61" s="3"/>
      <c r="C61" s="20"/>
      <c r="D61" s="5"/>
      <c r="E61" s="3"/>
      <c r="F61" s="5"/>
      <c r="G61" s="86"/>
      <c r="H61" s="98"/>
      <c r="I61" s="81"/>
    </row>
    <row r="62" spans="1:25" x14ac:dyDescent="0.25">
      <c r="A62" s="9" t="s">
        <v>12</v>
      </c>
      <c r="B62" s="9"/>
      <c r="C62" s="22"/>
      <c r="H62" s="81"/>
      <c r="I62" s="81"/>
    </row>
    <row r="63" spans="1:25" x14ac:dyDescent="0.25">
      <c r="C63" s="23" t="s">
        <v>17</v>
      </c>
      <c r="D63" s="17" t="s">
        <v>5</v>
      </c>
      <c r="E63" s="2" t="s">
        <v>0</v>
      </c>
      <c r="F63" s="109" t="s">
        <v>10</v>
      </c>
      <c r="H63" s="81"/>
      <c r="I63" s="81"/>
    </row>
    <row r="64" spans="1:25" s="28" customFormat="1" x14ac:dyDescent="0.25">
      <c r="A64" s="29" t="s">
        <v>90</v>
      </c>
      <c r="B64" s="29" t="s">
        <v>86</v>
      </c>
      <c r="C64" s="70">
        <v>10000000</v>
      </c>
      <c r="D64" s="30">
        <v>3000000</v>
      </c>
      <c r="E64" s="10">
        <v>87.8</v>
      </c>
      <c r="F64" s="112">
        <v>2200000</v>
      </c>
      <c r="G64" s="87"/>
      <c r="H64" s="94"/>
      <c r="I64" s="94"/>
    </row>
    <row r="65" spans="1:9" s="28" customFormat="1" ht="38.25" customHeight="1" x14ac:dyDescent="0.25">
      <c r="A65" s="29" t="s">
        <v>84</v>
      </c>
      <c r="B65" s="29" t="s">
        <v>85</v>
      </c>
      <c r="C65" s="68">
        <v>6900000</v>
      </c>
      <c r="D65" s="30">
        <v>2500000</v>
      </c>
      <c r="E65" s="10">
        <v>83.4</v>
      </c>
      <c r="F65" s="112">
        <v>1900000</v>
      </c>
      <c r="G65" s="117">
        <v>600000</v>
      </c>
      <c r="H65" s="104" t="s">
        <v>93</v>
      </c>
      <c r="I65" s="94"/>
    </row>
    <row r="66" spans="1:9" x14ac:dyDescent="0.25">
      <c r="A66" s="46" t="s">
        <v>8</v>
      </c>
      <c r="B66" s="46"/>
      <c r="C66" s="105">
        <f>C64+C65</f>
        <v>16900000</v>
      </c>
      <c r="D66" s="35">
        <f>D64+D65</f>
        <v>5500000</v>
      </c>
      <c r="E66" s="59"/>
      <c r="F66" s="60">
        <f>SUM(F64:F65)</f>
        <v>4100000</v>
      </c>
      <c r="G66" s="90"/>
      <c r="H66" s="100"/>
      <c r="I66" s="100"/>
    </row>
    <row r="67" spans="1:9" x14ac:dyDescent="0.25">
      <c r="C67" s="24"/>
    </row>
    <row r="68" spans="1:9" s="8" customFormat="1" ht="30" x14ac:dyDescent="0.25">
      <c r="A68" s="13"/>
      <c r="B68" s="13"/>
      <c r="C68" s="24"/>
      <c r="D68" s="58" t="s">
        <v>92</v>
      </c>
      <c r="E68" s="14"/>
      <c r="F68" s="61" t="s">
        <v>91</v>
      </c>
      <c r="G68" s="118" t="s">
        <v>94</v>
      </c>
      <c r="H68" s="81"/>
      <c r="I68" s="82"/>
    </row>
    <row r="69" spans="1:9" x14ac:dyDescent="0.25">
      <c r="A69" s="48" t="s">
        <v>13</v>
      </c>
      <c r="B69" s="48"/>
      <c r="C69" s="106">
        <f>C13+C21+C35+C48+C60+C66</f>
        <v>726633566</v>
      </c>
      <c r="D69" s="107">
        <f>D13+D21+D35+D48+D60+D66</f>
        <v>203975754</v>
      </c>
      <c r="E69" s="15"/>
      <c r="F69" s="16">
        <f>F13+F21+F35+F48+F60+F66</f>
        <v>155000000</v>
      </c>
      <c r="G69" s="119">
        <f>G13+G21+G35+F48+G60+F66+G65</f>
        <v>146600000</v>
      </c>
      <c r="H69" s="84"/>
    </row>
    <row r="70" spans="1:9" x14ac:dyDescent="0.25">
      <c r="C70" s="108"/>
      <c r="D70" s="28"/>
    </row>
    <row r="71" spans="1:9" x14ac:dyDescent="0.25">
      <c r="C71" s="25"/>
    </row>
    <row r="72" spans="1:9" x14ac:dyDescent="0.25">
      <c r="C72" s="25"/>
    </row>
    <row r="73" spans="1:9" x14ac:dyDescent="0.25">
      <c r="C73" s="25"/>
    </row>
    <row r="74" spans="1:9" x14ac:dyDescent="0.25">
      <c r="C74" s="25"/>
    </row>
    <row r="75" spans="1:9" x14ac:dyDescent="0.25">
      <c r="C75" s="25"/>
    </row>
    <row r="76" spans="1:9" x14ac:dyDescent="0.25">
      <c r="C76" s="25"/>
    </row>
    <row r="77" spans="1:9" x14ac:dyDescent="0.25">
      <c r="C77" s="25"/>
    </row>
    <row r="78" spans="1:9" x14ac:dyDescent="0.25">
      <c r="C78" s="25"/>
    </row>
    <row r="79" spans="1:9" x14ac:dyDescent="0.25">
      <c r="C79" s="25"/>
    </row>
    <row r="80" spans="1:9" x14ac:dyDescent="0.25">
      <c r="C80" s="25"/>
    </row>
    <row r="81" spans="3:3" x14ac:dyDescent="0.25">
      <c r="C81" s="25"/>
    </row>
    <row r="82" spans="3:3" x14ac:dyDescent="0.25">
      <c r="C82" s="25"/>
    </row>
    <row r="83" spans="3:3" x14ac:dyDescent="0.25">
      <c r="C83" s="25"/>
    </row>
    <row r="84" spans="3:3" x14ac:dyDescent="0.25">
      <c r="C84" s="25"/>
    </row>
    <row r="85" spans="3:3" x14ac:dyDescent="0.25">
      <c r="C85" s="25"/>
    </row>
    <row r="86" spans="3:3" x14ac:dyDescent="0.25">
      <c r="C86" s="25"/>
    </row>
    <row r="87" spans="3:3" x14ac:dyDescent="0.25">
      <c r="C87" s="25"/>
    </row>
    <row r="88" spans="3:3" x14ac:dyDescent="0.25">
      <c r="C88" s="25"/>
    </row>
    <row r="89" spans="3:3" x14ac:dyDescent="0.25">
      <c r="C89" s="25"/>
    </row>
    <row r="90" spans="3:3" x14ac:dyDescent="0.25">
      <c r="C90" s="25"/>
    </row>
    <row r="91" spans="3:3" x14ac:dyDescent="0.25">
      <c r="C91" s="25"/>
    </row>
    <row r="92" spans="3:3" x14ac:dyDescent="0.25">
      <c r="C92" s="25"/>
    </row>
    <row r="93" spans="3:3" x14ac:dyDescent="0.25">
      <c r="C93" s="25"/>
    </row>
    <row r="94" spans="3:3" x14ac:dyDescent="0.25">
      <c r="C94" s="25"/>
    </row>
    <row r="95" spans="3:3" x14ac:dyDescent="0.25">
      <c r="C95" s="25"/>
    </row>
    <row r="96" spans="3:3" x14ac:dyDescent="0.25">
      <c r="C96" s="25"/>
    </row>
    <row r="97" spans="3:3" x14ac:dyDescent="0.25">
      <c r="C97" s="25"/>
    </row>
    <row r="98" spans="3:3" x14ac:dyDescent="0.25">
      <c r="C98" s="25"/>
    </row>
    <row r="99" spans="3:3" x14ac:dyDescent="0.25">
      <c r="C99" s="25"/>
    </row>
    <row r="100" spans="3:3" x14ac:dyDescent="0.25">
      <c r="C100" s="25"/>
    </row>
    <row r="101" spans="3:3" x14ac:dyDescent="0.25">
      <c r="C101" s="25"/>
    </row>
    <row r="102" spans="3:3" x14ac:dyDescent="0.25">
      <c r="C102" s="25"/>
    </row>
    <row r="103" spans="3:3" x14ac:dyDescent="0.25">
      <c r="C103" s="25"/>
    </row>
    <row r="104" spans="3:3" x14ac:dyDescent="0.25">
      <c r="C104" s="25"/>
    </row>
    <row r="105" spans="3:3" x14ac:dyDescent="0.25">
      <c r="C105" s="25"/>
    </row>
    <row r="106" spans="3:3" x14ac:dyDescent="0.25">
      <c r="C106" s="25"/>
    </row>
    <row r="107" spans="3:3" x14ac:dyDescent="0.25">
      <c r="C107" s="25"/>
    </row>
    <row r="108" spans="3:3" x14ac:dyDescent="0.25">
      <c r="C108" s="25"/>
    </row>
    <row r="109" spans="3:3" x14ac:dyDescent="0.25">
      <c r="C109" s="25"/>
    </row>
    <row r="110" spans="3:3" x14ac:dyDescent="0.25">
      <c r="C110" s="25"/>
    </row>
    <row r="111" spans="3:3" x14ac:dyDescent="0.25">
      <c r="C111" s="25"/>
    </row>
    <row r="112" spans="3:3" x14ac:dyDescent="0.25">
      <c r="C112" s="25"/>
    </row>
    <row r="113" spans="3:3" x14ac:dyDescent="0.25">
      <c r="C113" s="25"/>
    </row>
    <row r="114" spans="3:3" x14ac:dyDescent="0.25">
      <c r="C114" s="25"/>
    </row>
    <row r="115" spans="3:3" x14ac:dyDescent="0.25">
      <c r="C115" s="25"/>
    </row>
    <row r="116" spans="3:3" x14ac:dyDescent="0.25">
      <c r="C116" s="25"/>
    </row>
    <row r="117" spans="3:3" x14ac:dyDescent="0.25">
      <c r="C117" s="25"/>
    </row>
    <row r="118" spans="3:3" x14ac:dyDescent="0.25">
      <c r="C118" s="25"/>
    </row>
    <row r="119" spans="3:3" x14ac:dyDescent="0.25">
      <c r="C119" s="25"/>
    </row>
  </sheetData>
  <mergeCells count="3">
    <mergeCell ref="A1:G1"/>
    <mergeCell ref="A2:G2"/>
    <mergeCell ref="I6:I7"/>
  </mergeCells>
  <pageMargins left="0.7" right="0.7" top="0.78740157499999996" bottom="0.78740157499999996" header="0.3" footer="0.3"/>
  <pageSetup paperSize="8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PF 2020 všechny obory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cp:lastPrinted>2020-03-16T10:39:38Z</cp:lastPrinted>
  <dcterms:created xsi:type="dcterms:W3CDTF">2017-02-27T10:07:37Z</dcterms:created>
  <dcterms:modified xsi:type="dcterms:W3CDTF">2020-03-25T10:28:09Z</dcterms:modified>
</cp:coreProperties>
</file>