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1580"/>
  </bookViews>
  <sheets>
    <sheet name="PŘEKLADY 2020-2" sheetId="1" r:id="rId1"/>
  </sheets>
  <calcPr calcId="145621"/>
</workbook>
</file>

<file path=xl/calcChain.xml><?xml version="1.0" encoding="utf-8"?>
<calcChain xmlns="http://schemas.openxmlformats.org/spreadsheetml/2006/main">
  <c r="AB81" i="1" l="1"/>
  <c r="AA81" i="1"/>
  <c r="X81" i="1"/>
  <c r="T81" i="1"/>
  <c r="J81" i="1"/>
  <c r="G81" i="1"/>
  <c r="F81" i="1"/>
  <c r="Z80" i="1"/>
  <c r="Y80" i="1"/>
  <c r="W80" i="1"/>
  <c r="V80" i="1"/>
  <c r="S80" i="1"/>
  <c r="R80" i="1"/>
  <c r="Z79" i="1"/>
  <c r="Y79" i="1"/>
  <c r="W79" i="1"/>
  <c r="V79" i="1"/>
  <c r="U79" i="1"/>
  <c r="S79" i="1"/>
  <c r="R79" i="1"/>
  <c r="Z78" i="1"/>
  <c r="Y78" i="1"/>
  <c r="W78" i="1"/>
  <c r="V78" i="1"/>
  <c r="U78" i="1"/>
  <c r="S78" i="1"/>
  <c r="R78" i="1"/>
  <c r="Z77" i="1"/>
  <c r="Y77" i="1"/>
  <c r="W77" i="1"/>
  <c r="V77" i="1"/>
  <c r="U77" i="1"/>
  <c r="S77" i="1"/>
  <c r="R77" i="1"/>
  <c r="Z76" i="1"/>
  <c r="Y76" i="1"/>
  <c r="W76" i="1"/>
  <c r="V76" i="1"/>
  <c r="U76" i="1"/>
  <c r="S76" i="1"/>
  <c r="R76" i="1"/>
  <c r="Z75" i="1"/>
  <c r="Y75" i="1"/>
  <c r="W75" i="1"/>
  <c r="V75" i="1"/>
  <c r="U75" i="1"/>
  <c r="S75" i="1"/>
  <c r="R75" i="1"/>
  <c r="Z74" i="1"/>
  <c r="Y74" i="1"/>
  <c r="W74" i="1"/>
  <c r="V74" i="1"/>
  <c r="U74" i="1"/>
  <c r="S74" i="1"/>
  <c r="R74" i="1"/>
  <c r="Z73" i="1"/>
  <c r="Y73" i="1"/>
  <c r="W73" i="1"/>
  <c r="V73" i="1"/>
  <c r="U73" i="1"/>
  <c r="S73" i="1"/>
  <c r="R73" i="1"/>
  <c r="Z72" i="1"/>
  <c r="Y72" i="1"/>
  <c r="W72" i="1"/>
  <c r="V72" i="1"/>
  <c r="U72" i="1"/>
  <c r="S72" i="1"/>
  <c r="R72" i="1"/>
  <c r="Z71" i="1"/>
  <c r="Y71" i="1"/>
  <c r="W71" i="1"/>
  <c r="V71" i="1"/>
  <c r="U71" i="1"/>
  <c r="S71" i="1"/>
  <c r="R71" i="1"/>
  <c r="Z70" i="1"/>
  <c r="Y70" i="1"/>
  <c r="W70" i="1"/>
  <c r="V70" i="1"/>
  <c r="U70" i="1"/>
  <c r="S70" i="1"/>
  <c r="R70" i="1"/>
  <c r="Z69" i="1"/>
  <c r="Y69" i="1"/>
  <c r="W69" i="1"/>
  <c r="V69" i="1"/>
  <c r="U69" i="1"/>
  <c r="S69" i="1"/>
  <c r="R69" i="1"/>
  <c r="Z68" i="1"/>
  <c r="Y68" i="1"/>
  <c r="W68" i="1"/>
  <c r="V68" i="1"/>
  <c r="U68" i="1"/>
  <c r="S68" i="1"/>
  <c r="R68" i="1"/>
  <c r="Z67" i="1"/>
  <c r="Y67" i="1"/>
  <c r="W67" i="1"/>
  <c r="V67" i="1"/>
  <c r="U67" i="1"/>
  <c r="S67" i="1"/>
  <c r="R67" i="1"/>
  <c r="Z66" i="1"/>
  <c r="Y66" i="1"/>
  <c r="W66" i="1"/>
  <c r="V66" i="1"/>
  <c r="U66" i="1"/>
  <c r="S66" i="1"/>
  <c r="R66" i="1"/>
  <c r="Z65" i="1"/>
  <c r="Y65" i="1"/>
  <c r="W65" i="1"/>
  <c r="V65" i="1"/>
  <c r="U65" i="1"/>
  <c r="S65" i="1"/>
  <c r="R65" i="1"/>
  <c r="Z64" i="1"/>
  <c r="Y64" i="1"/>
  <c r="W64" i="1"/>
  <c r="V64" i="1"/>
  <c r="U64" i="1"/>
  <c r="S64" i="1"/>
  <c r="R64" i="1"/>
  <c r="Z63" i="1"/>
  <c r="Y63" i="1"/>
  <c r="W63" i="1"/>
  <c r="V63" i="1"/>
  <c r="U63" i="1"/>
  <c r="S63" i="1"/>
  <c r="R63" i="1"/>
  <c r="Z62" i="1"/>
  <c r="Y62" i="1"/>
  <c r="W62" i="1"/>
  <c r="V62" i="1"/>
  <c r="U62" i="1"/>
  <c r="S62" i="1"/>
  <c r="R62" i="1"/>
  <c r="Z61" i="1"/>
  <c r="Y61" i="1"/>
  <c r="W61" i="1"/>
  <c r="V61" i="1"/>
  <c r="U61" i="1"/>
  <c r="S61" i="1"/>
  <c r="R61" i="1"/>
  <c r="Z60" i="1"/>
  <c r="Y60" i="1"/>
  <c r="W60" i="1"/>
  <c r="V60" i="1"/>
  <c r="U60" i="1"/>
  <c r="S60" i="1"/>
  <c r="R60" i="1"/>
  <c r="Z59" i="1"/>
  <c r="Y59" i="1"/>
  <c r="W59" i="1"/>
  <c r="V59" i="1"/>
  <c r="U59" i="1"/>
  <c r="S59" i="1"/>
  <c r="R59" i="1"/>
  <c r="Z58" i="1"/>
  <c r="Y58" i="1"/>
  <c r="W58" i="1"/>
  <c r="V58" i="1"/>
  <c r="U58" i="1"/>
  <c r="S58" i="1"/>
  <c r="R58" i="1"/>
  <c r="Z57" i="1"/>
  <c r="Y57" i="1"/>
  <c r="W57" i="1"/>
  <c r="V57" i="1"/>
  <c r="U57" i="1"/>
  <c r="S57" i="1"/>
  <c r="R57" i="1"/>
  <c r="Z56" i="1"/>
  <c r="Y56" i="1"/>
  <c r="W56" i="1"/>
  <c r="V56" i="1"/>
  <c r="U56" i="1"/>
  <c r="S56" i="1"/>
  <c r="R56" i="1"/>
  <c r="Z55" i="1"/>
  <c r="Y55" i="1"/>
  <c r="W55" i="1"/>
  <c r="V55" i="1"/>
  <c r="U55" i="1"/>
  <c r="S55" i="1"/>
  <c r="Z54" i="1"/>
  <c r="Y54" i="1"/>
  <c r="W54" i="1"/>
  <c r="V54" i="1"/>
  <c r="U54" i="1"/>
  <c r="S54" i="1"/>
  <c r="R54" i="1"/>
  <c r="Z53" i="1"/>
  <c r="Y53" i="1"/>
  <c r="W53" i="1"/>
  <c r="V53" i="1"/>
  <c r="U53" i="1"/>
  <c r="S53" i="1"/>
  <c r="R53" i="1"/>
  <c r="Z52" i="1"/>
  <c r="Y52" i="1"/>
  <c r="W52" i="1"/>
  <c r="V52" i="1"/>
  <c r="U52" i="1"/>
  <c r="S52" i="1"/>
  <c r="R52" i="1"/>
  <c r="Z51" i="1"/>
  <c r="Y51" i="1"/>
  <c r="W51" i="1"/>
  <c r="V51" i="1"/>
  <c r="S51" i="1"/>
  <c r="R51" i="1"/>
  <c r="Z50" i="1"/>
  <c r="Y50" i="1"/>
  <c r="W50" i="1"/>
  <c r="V50" i="1"/>
  <c r="U50" i="1"/>
  <c r="S50" i="1"/>
  <c r="R50" i="1"/>
  <c r="Z49" i="1"/>
  <c r="Y49" i="1"/>
  <c r="W49" i="1"/>
  <c r="V49" i="1"/>
  <c r="U49" i="1"/>
  <c r="S49" i="1"/>
  <c r="R49" i="1"/>
  <c r="Z48" i="1"/>
  <c r="Y48" i="1"/>
  <c r="W48" i="1"/>
  <c r="V48" i="1"/>
  <c r="U48" i="1"/>
  <c r="S48" i="1"/>
  <c r="R48" i="1"/>
  <c r="Z47" i="1"/>
  <c r="Y47" i="1"/>
  <c r="W47" i="1"/>
  <c r="V47" i="1"/>
  <c r="U47" i="1"/>
  <c r="S47" i="1"/>
  <c r="R47" i="1"/>
  <c r="Z46" i="1"/>
  <c r="Y46" i="1"/>
  <c r="W46" i="1"/>
  <c r="V46" i="1"/>
  <c r="S46" i="1"/>
  <c r="R46" i="1"/>
  <c r="Z45" i="1"/>
  <c r="Y45" i="1"/>
  <c r="W45" i="1"/>
  <c r="V45" i="1"/>
  <c r="S45" i="1"/>
  <c r="R45" i="1"/>
  <c r="Z44" i="1"/>
  <c r="Y44" i="1"/>
  <c r="W44" i="1"/>
  <c r="V44" i="1"/>
  <c r="U44" i="1"/>
  <c r="S44" i="1"/>
  <c r="R44" i="1"/>
  <c r="Z43" i="1"/>
  <c r="Y43" i="1"/>
  <c r="W43" i="1"/>
  <c r="V43" i="1"/>
  <c r="U43" i="1"/>
  <c r="S43" i="1"/>
  <c r="R43" i="1"/>
  <c r="Z42" i="1"/>
  <c r="Y42" i="1"/>
  <c r="W42" i="1"/>
  <c r="V42" i="1"/>
  <c r="U42" i="1"/>
  <c r="S42" i="1"/>
  <c r="R42" i="1"/>
  <c r="Z41" i="1"/>
  <c r="Y41" i="1"/>
  <c r="W41" i="1"/>
  <c r="V41" i="1"/>
  <c r="U41" i="1"/>
  <c r="S41" i="1"/>
  <c r="R41" i="1"/>
  <c r="Z40" i="1"/>
  <c r="Y40" i="1"/>
  <c r="W40" i="1"/>
  <c r="V40" i="1"/>
  <c r="U40" i="1"/>
  <c r="S40" i="1"/>
  <c r="R40" i="1"/>
  <c r="Z39" i="1"/>
  <c r="Y39" i="1"/>
  <c r="W39" i="1"/>
  <c r="V39" i="1"/>
  <c r="S39" i="1"/>
  <c r="R39" i="1"/>
  <c r="Z38" i="1"/>
  <c r="Y38" i="1"/>
  <c r="W38" i="1"/>
  <c r="V38" i="1"/>
  <c r="U38" i="1"/>
  <c r="S38" i="1"/>
  <c r="R38" i="1"/>
  <c r="Z37" i="1"/>
  <c r="Y37" i="1"/>
  <c r="W37" i="1"/>
  <c r="V37" i="1"/>
  <c r="U37" i="1"/>
  <c r="S37" i="1"/>
  <c r="R37" i="1"/>
  <c r="Z36" i="1"/>
  <c r="Y36" i="1"/>
  <c r="W36" i="1"/>
  <c r="V36" i="1"/>
  <c r="U36" i="1"/>
  <c r="S36" i="1"/>
  <c r="R36" i="1"/>
  <c r="Z35" i="1"/>
  <c r="Y35" i="1"/>
  <c r="W35" i="1"/>
  <c r="V35" i="1"/>
  <c r="U35" i="1"/>
  <c r="S35" i="1"/>
  <c r="R35" i="1"/>
  <c r="Z34" i="1"/>
  <c r="Y34" i="1"/>
  <c r="W34" i="1"/>
  <c r="V34" i="1"/>
  <c r="U34" i="1"/>
  <c r="S34" i="1"/>
  <c r="R34" i="1"/>
  <c r="Z33" i="1"/>
  <c r="Y33" i="1"/>
  <c r="W33" i="1"/>
  <c r="V33" i="1"/>
  <c r="U33" i="1"/>
  <c r="S33" i="1"/>
  <c r="R33" i="1"/>
  <c r="Z32" i="1"/>
  <c r="Y32" i="1"/>
  <c r="W32" i="1"/>
  <c r="V32" i="1"/>
  <c r="U32" i="1"/>
  <c r="S32" i="1"/>
  <c r="R32" i="1"/>
  <c r="Z31" i="1"/>
  <c r="Y31" i="1"/>
  <c r="W31" i="1"/>
  <c r="V31" i="1"/>
  <c r="U31" i="1"/>
  <c r="S31" i="1"/>
  <c r="R31" i="1"/>
  <c r="Z30" i="1"/>
  <c r="Y30" i="1"/>
  <c r="W30" i="1"/>
  <c r="V30" i="1"/>
  <c r="U30" i="1"/>
  <c r="S30" i="1"/>
  <c r="R30" i="1"/>
  <c r="Z29" i="1"/>
  <c r="Y29" i="1"/>
  <c r="W29" i="1"/>
  <c r="V29" i="1"/>
  <c r="U29" i="1"/>
  <c r="S29" i="1"/>
  <c r="R29" i="1"/>
  <c r="Z28" i="1"/>
  <c r="Y28" i="1"/>
  <c r="W28" i="1"/>
  <c r="V28" i="1"/>
  <c r="U28" i="1"/>
  <c r="S28" i="1"/>
  <c r="R28" i="1"/>
  <c r="Z27" i="1"/>
  <c r="Y27" i="1"/>
  <c r="W27" i="1"/>
  <c r="V27" i="1"/>
  <c r="U27" i="1"/>
  <c r="S27" i="1"/>
  <c r="R27" i="1"/>
  <c r="Z26" i="1"/>
  <c r="Y26" i="1"/>
  <c r="W26" i="1"/>
  <c r="V26" i="1"/>
  <c r="U26" i="1"/>
  <c r="S26" i="1"/>
  <c r="R26" i="1"/>
  <c r="Z25" i="1"/>
  <c r="Y25" i="1"/>
  <c r="W25" i="1"/>
  <c r="V25" i="1"/>
  <c r="U25" i="1"/>
  <c r="S25" i="1"/>
  <c r="R25" i="1"/>
  <c r="Z24" i="1"/>
  <c r="Y24" i="1"/>
  <c r="W24" i="1"/>
  <c r="V24" i="1"/>
  <c r="U24" i="1"/>
  <c r="S24" i="1"/>
  <c r="R24" i="1"/>
  <c r="Z23" i="1"/>
  <c r="Y23" i="1"/>
  <c r="W23" i="1"/>
  <c r="V23" i="1"/>
  <c r="U23" i="1"/>
  <c r="S23" i="1"/>
  <c r="R23" i="1"/>
  <c r="Z22" i="1"/>
  <c r="Y22" i="1"/>
  <c r="W22" i="1"/>
  <c r="V22" i="1"/>
  <c r="U22" i="1"/>
  <c r="S22" i="1"/>
  <c r="R22" i="1"/>
  <c r="Z21" i="1"/>
  <c r="Y21" i="1"/>
  <c r="W21" i="1"/>
  <c r="V21" i="1"/>
  <c r="U21" i="1"/>
  <c r="S21" i="1"/>
  <c r="R21" i="1"/>
  <c r="Z20" i="1"/>
  <c r="Y20" i="1"/>
  <c r="W20" i="1"/>
  <c r="V20" i="1"/>
  <c r="U20" i="1"/>
  <c r="S20" i="1"/>
  <c r="R20" i="1"/>
  <c r="Z19" i="1"/>
  <c r="Y19" i="1"/>
  <c r="W19" i="1"/>
  <c r="V19" i="1"/>
  <c r="U19" i="1"/>
  <c r="S19" i="1"/>
  <c r="R19" i="1"/>
  <c r="Z18" i="1"/>
  <c r="Y18" i="1"/>
  <c r="W18" i="1"/>
  <c r="V18" i="1"/>
  <c r="S18" i="1"/>
  <c r="R18" i="1"/>
  <c r="Z17" i="1"/>
  <c r="Y17" i="1"/>
  <c r="W17" i="1"/>
  <c r="V17" i="1"/>
  <c r="U17" i="1"/>
  <c r="S17" i="1"/>
  <c r="R17" i="1"/>
  <c r="Z16" i="1"/>
  <c r="Y16" i="1"/>
  <c r="W16" i="1"/>
  <c r="V16" i="1"/>
  <c r="U16" i="1"/>
  <c r="S16" i="1"/>
  <c r="R16" i="1"/>
  <c r="Z15" i="1"/>
  <c r="Y15" i="1"/>
  <c r="W15" i="1"/>
  <c r="V15" i="1"/>
  <c r="U15" i="1"/>
  <c r="S15" i="1"/>
  <c r="R15" i="1"/>
  <c r="Z14" i="1"/>
  <c r="Y14" i="1"/>
  <c r="W14" i="1"/>
  <c r="V14" i="1"/>
  <c r="U14" i="1"/>
  <c r="S14" i="1"/>
  <c r="R14" i="1"/>
  <c r="Z13" i="1"/>
  <c r="Y13" i="1"/>
  <c r="W13" i="1"/>
  <c r="V13" i="1"/>
  <c r="U13" i="1"/>
  <c r="S13" i="1"/>
  <c r="R13" i="1"/>
  <c r="Z12" i="1"/>
  <c r="Y12" i="1"/>
  <c r="W12" i="1"/>
  <c r="V12" i="1"/>
  <c r="U12" i="1"/>
  <c r="S12" i="1"/>
  <c r="R12" i="1"/>
  <c r="Z11" i="1"/>
  <c r="Y11" i="1"/>
  <c r="W11" i="1"/>
  <c r="V11" i="1"/>
  <c r="U11" i="1"/>
  <c r="S11" i="1"/>
  <c r="R11" i="1"/>
  <c r="Z10" i="1"/>
  <c r="Y10" i="1"/>
  <c r="W10" i="1"/>
  <c r="V10" i="1"/>
  <c r="U10" i="1"/>
  <c r="S10" i="1"/>
  <c r="R10" i="1"/>
  <c r="Z9" i="1"/>
  <c r="Y9" i="1"/>
  <c r="W9" i="1"/>
  <c r="V9" i="1"/>
  <c r="S9" i="1"/>
  <c r="R9" i="1"/>
  <c r="Z8" i="1"/>
  <c r="Y8" i="1"/>
  <c r="W8" i="1"/>
  <c r="V8" i="1"/>
  <c r="U8" i="1"/>
  <c r="S8" i="1"/>
  <c r="R8" i="1"/>
  <c r="Z7" i="1"/>
  <c r="Y7" i="1"/>
  <c r="W7" i="1"/>
  <c r="V7" i="1"/>
  <c r="U7" i="1"/>
  <c r="S7" i="1"/>
  <c r="R7" i="1"/>
  <c r="Z6" i="1"/>
  <c r="Y6" i="1"/>
  <c r="W6" i="1"/>
  <c r="V6" i="1"/>
  <c r="S6" i="1"/>
  <c r="R6" i="1"/>
  <c r="Z5" i="1"/>
  <c r="Y5" i="1"/>
  <c r="W5" i="1"/>
  <c r="V5" i="1"/>
  <c r="U5" i="1"/>
  <c r="S5" i="1"/>
  <c r="R5" i="1"/>
  <c r="Z4" i="1"/>
  <c r="Z81" i="1" s="1"/>
  <c r="Y4" i="1"/>
  <c r="Y81" i="1" s="1"/>
  <c r="W4" i="1"/>
  <c r="W81" i="1" s="1"/>
  <c r="V4" i="1"/>
  <c r="U4" i="1"/>
  <c r="U81" i="1" s="1"/>
  <c r="S4" i="1"/>
  <c r="S81" i="1" s="1"/>
  <c r="R4" i="1"/>
</calcChain>
</file>

<file path=xl/sharedStrings.xml><?xml version="1.0" encoding="utf-8"?>
<sst xmlns="http://schemas.openxmlformats.org/spreadsheetml/2006/main" count="349" uniqueCount="229">
  <si>
    <t>2. výběrové dotační řízení 2020 - PŘEKLADY ZE SVĚTOVÉ LITERATURY</t>
  </si>
  <si>
    <t>Požadavek dotace</t>
  </si>
  <si>
    <t>NÁVRH DOTACE</t>
  </si>
  <si>
    <t>KOMENTÁŘ</t>
  </si>
  <si>
    <t>Nakladatelství</t>
  </si>
  <si>
    <t>Autor a název</t>
  </si>
  <si>
    <t>Překladatel</t>
  </si>
  <si>
    <t>Jazyk</t>
  </si>
  <si>
    <t>CN</t>
  </si>
  <si>
    <t>Celkem</t>
  </si>
  <si>
    <t>AS</t>
  </si>
  <si>
    <t>Body</t>
  </si>
  <si>
    <t xml:space="preserve">Návrh 
dotace
2020  </t>
  </si>
  <si>
    <t>Návrh
zaokrouhl.</t>
  </si>
  <si>
    <t>Návrh
dotace
2020</t>
  </si>
  <si>
    <t>Albatros Media a.s.</t>
  </si>
  <si>
    <t>Nacume Sóseki: Kokoro</t>
  </si>
  <si>
    <t>Michael Weber</t>
  </si>
  <si>
    <t>jap.</t>
  </si>
  <si>
    <t>Maraton, nakladatelství, s.r.o.</t>
  </si>
  <si>
    <t>Agnessa Mironovová, Mira Jakovenková: Agnessa</t>
  </si>
  <si>
    <t>Kateřina Šimová</t>
  </si>
  <si>
    <t>rus</t>
  </si>
  <si>
    <t>Mgr. Filip Tomáš, Ph.D.</t>
  </si>
  <si>
    <t>Chálid Chalífa: Smrt je dřina</t>
  </si>
  <si>
    <t>Jitka Jeníková</t>
  </si>
  <si>
    <t>arab.</t>
  </si>
  <si>
    <t>Jakub Hlaváček</t>
  </si>
  <si>
    <t>Kenneth White: Modrá cesta</t>
  </si>
  <si>
    <t>Mgr. Jan Dvořák</t>
  </si>
  <si>
    <t>eng.</t>
  </si>
  <si>
    <t>Jan Šavrda</t>
  </si>
  <si>
    <t>Aristoteles - Etika Eudémova</t>
  </si>
  <si>
    <t>Jan Brázdil, 
Viktor Zavřel</t>
  </si>
  <si>
    <t>gre</t>
  </si>
  <si>
    <t>Nakladatelství Triáda</t>
  </si>
  <si>
    <t>Odysseus Elytis: Marie Mračná (orig. Maria Nefeli)</t>
  </si>
  <si>
    <t>Vojtěch Hladký</t>
  </si>
  <si>
    <t>Luc Dietrich: Rostlinné emblémy</t>
  </si>
  <si>
    <t>fra</t>
  </si>
  <si>
    <t xml:space="preserve"> Ťia Pching-wa - Padlá metropol (pracovní název)</t>
  </si>
  <si>
    <t>Denis Molčanov</t>
  </si>
  <si>
    <t>sin</t>
  </si>
  <si>
    <t>Pulchra, s.r.o.</t>
  </si>
  <si>
    <t>Theodor W. Adorno, Protokoly snů</t>
  </si>
  <si>
    <t>Radovan Charvát</t>
  </si>
  <si>
    <t>ger.</t>
  </si>
  <si>
    <t>Pistorius &amp; Olšanská s.r.o.</t>
  </si>
  <si>
    <t>Eustachy Rylski: Podmínka</t>
  </si>
  <si>
    <t>Michael Alexa</t>
  </si>
  <si>
    <t>pol</t>
  </si>
  <si>
    <t>Rose Tremainová: Gustav a Anton</t>
  </si>
  <si>
    <t>Marie Válková</t>
  </si>
  <si>
    <t>PROSTOR, nakladatelství s.r.o.</t>
  </si>
  <si>
    <t>Guzel Jachina: Děti Volhy</t>
  </si>
  <si>
    <t>Jakub Šedivý</t>
  </si>
  <si>
    <t>Grada Publishing, a.s.</t>
  </si>
  <si>
    <t>Stefania Auci: Sicilští lvi. Sága rodu Floriů</t>
  </si>
  <si>
    <t>Alice Flemrová</t>
  </si>
  <si>
    <t>ita</t>
  </si>
  <si>
    <t>Větrné mlýny s.r.o.</t>
  </si>
  <si>
    <t>Malgorzata Rejmer - Bláto sladší než med. Glosy komunistické Albánie.</t>
  </si>
  <si>
    <t>Jarmila Horáková</t>
  </si>
  <si>
    <t>James Welch: Ten, který obelstil Vránu</t>
  </si>
  <si>
    <t>Mgr. Jiří Kaňák</t>
  </si>
  <si>
    <t>HOST — vydavatelství, s. r. o.</t>
  </si>
  <si>
    <t>Akwaeke Emezi: Freshwater</t>
  </si>
  <si>
    <t>Tereza Marková</t>
  </si>
  <si>
    <t>Kristina Mědílková Opus</t>
  </si>
  <si>
    <t>J. Mitchell Praštěnej krávou (pracovní název)</t>
  </si>
  <si>
    <t>Tereza Límanová</t>
  </si>
  <si>
    <t>Christian Morgenstern: 77 šibenic</t>
  </si>
  <si>
    <t>Jana Pokojová, 
Jan Janula</t>
  </si>
  <si>
    <t>Narine Abgarjanová: Tři jablka spadlá z nebe</t>
  </si>
  <si>
    <t>ARGO spol. s r.o.</t>
  </si>
  <si>
    <t>Monika Zgustová: Oblečené k tanci na sněhu</t>
  </si>
  <si>
    <t>Renáta Sobolevičová</t>
  </si>
  <si>
    <t>spa</t>
  </si>
  <si>
    <t>Timur Vermes: Hladoví a sytí</t>
  </si>
  <si>
    <t>Michaela Škultéty</t>
  </si>
  <si>
    <t>Michael Greenberg - Pospěš k nám, sluníčko</t>
  </si>
  <si>
    <t>Dana Balatková</t>
  </si>
  <si>
    <t>Nakladatelství Práh s.r.o.</t>
  </si>
  <si>
    <t>Antonio Scurati; M. Syn XX. Století</t>
  </si>
  <si>
    <t>Marie Kronbergerová</t>
  </si>
  <si>
    <t>Revolver Revue o.p.s.</t>
  </si>
  <si>
    <t>Leonid Dobyčin – Město En. a jiné prózy (pracovní název)</t>
  </si>
  <si>
    <t>Hana Kosáková</t>
  </si>
  <si>
    <t>Ing. Vít Houška</t>
  </si>
  <si>
    <t>Patrick Roth: Láska, smrt a vzkříšení (Tři novely)</t>
  </si>
  <si>
    <t>Ljudmila Petruševská: Nezralé bobule angreštu</t>
  </si>
  <si>
    <t>Erika Čapková</t>
  </si>
  <si>
    <t>Peter Handke - Hry</t>
  </si>
  <si>
    <t>Petr Štědroň</t>
  </si>
  <si>
    <t xml:space="preserve">Verzone, s. r. o. </t>
  </si>
  <si>
    <t>Jü Chua: Čína v deseti slovech</t>
  </si>
  <si>
    <t>Petra Martincová</t>
  </si>
  <si>
    <t>NLN, s.r.o.</t>
  </si>
  <si>
    <t>Joan Didion: Play It as It Lays</t>
  </si>
  <si>
    <t xml:space="preserve">Martin Pokorný </t>
  </si>
  <si>
    <t>David Szalay: Nic než muž (pracovní název)</t>
  </si>
  <si>
    <t>Lukáš Novák</t>
  </si>
  <si>
    <t>Ing. Daniel Podhradský</t>
  </si>
  <si>
    <t>Patrick Leigh Fermor: Sezóna ticha</t>
  </si>
  <si>
    <t>Rudolf Chalupský</t>
  </si>
  <si>
    <t>Mo Jen: Rok rudého čiroku</t>
  </si>
  <si>
    <t>Chimamanda Ngozi Adichieová: Purple Hibiscus</t>
  </si>
  <si>
    <t>Petr Štádler</t>
  </si>
  <si>
    <t>Edward St Aubyn: Patrick Melrose II</t>
  </si>
  <si>
    <t>Ladislav Nagy</t>
  </si>
  <si>
    <t>Sergej Lebeděv: DEBUTANT</t>
  </si>
  <si>
    <t>Milan Dvořák</t>
  </si>
  <si>
    <t>Mi:Lu Publishing, s.r.o.</t>
  </si>
  <si>
    <t>Liao Hongji - Plující ostrov</t>
  </si>
  <si>
    <t xml:space="preserve">Filip Lexa </t>
  </si>
  <si>
    <t>Brigitte Benkemoun: Zápisník Dory Maarové</t>
  </si>
  <si>
    <t>Tomáš Havel</t>
  </si>
  <si>
    <t>Erik Groch: Infinity/Em</t>
  </si>
  <si>
    <t>Olga Stehlíková</t>
  </si>
  <si>
    <t>slove</t>
  </si>
  <si>
    <t>opakovaná žádost dříve vyřazeného projektu
v zápise z r. 2018 uvedeno: nepřesvědčivý projekt</t>
  </si>
  <si>
    <t>Ondrej Štefánik - Som Paula</t>
  </si>
  <si>
    <t>Barbora Antonová</t>
  </si>
  <si>
    <t>John Eliot Gardiner: Hudba v nebeském zámku</t>
  </si>
  <si>
    <t>Tomáš Jajtner</t>
  </si>
  <si>
    <t>Čou Cung-wej: O čem sní mravenec</t>
  </si>
  <si>
    <t>Zuzana Li</t>
  </si>
  <si>
    <t>Salizan Takisvilainan - Horští nosiči</t>
  </si>
  <si>
    <t>Jana Heřmanová</t>
  </si>
  <si>
    <t>Sofía Segovia: El murmullo de las abejas</t>
  </si>
  <si>
    <t>Romana Bičíková</t>
  </si>
  <si>
    <t>Pierre Sautreuil: Prohrané války Jurije Beljajeva</t>
  </si>
  <si>
    <t>Nakladateství Slovart, s. r. o.</t>
  </si>
  <si>
    <t>Marlon James - Černý leopard, rudý vlk</t>
  </si>
  <si>
    <t>Ladislav Šenkýřík</t>
  </si>
  <si>
    <t>Alex Lindén: Ovčí deník</t>
  </si>
  <si>
    <t>Marie Přibylová</t>
  </si>
  <si>
    <t>sve</t>
  </si>
  <si>
    <t>Marco Malvaldi: Velikost člověka</t>
  </si>
  <si>
    <t>Sára Flemrová</t>
  </si>
  <si>
    <t>Pavel Taussig: Hana: Neobyčejně každodenní cesta mezi knihami</t>
  </si>
  <si>
    <t>Daniela Řezníčková</t>
  </si>
  <si>
    <t>André Aciman - Enigmatické variace</t>
  </si>
  <si>
    <t xml:space="preserve">Sylva Fycová </t>
  </si>
  <si>
    <t>Books &amp; Pipes, z.ú.</t>
  </si>
  <si>
    <t>Ilse Tielsch - Laterna magika aneb Malé povídky z velkého světa</t>
  </si>
  <si>
    <t>Jarmila Červená</t>
  </si>
  <si>
    <t>Luigi Zoja: Příběh arogance</t>
  </si>
  <si>
    <t xml:space="preserve">Helena Lergetporer </t>
  </si>
  <si>
    <t>Péter Borbáth: Strkhal a Necho</t>
  </si>
  <si>
    <t>Robert Svoboda</t>
  </si>
  <si>
    <t>ung</t>
  </si>
  <si>
    <t>Tomáš Veselý</t>
  </si>
  <si>
    <t xml:space="preserve">Louis Armand, The Combinations </t>
  </si>
  <si>
    <t>Tomáš Veselý 
a David Vichnar</t>
  </si>
  <si>
    <t>90000
39000</t>
  </si>
  <si>
    <t>Projekt komise zhodnotila jako zajímavý,  ale v konkurenci ostatních projektů projekt nebyl shledán jako prioritní v pomeru k vynaloženým nákladům a nedosáhl nutného počtu bodů.</t>
  </si>
  <si>
    <t>Baobab&amp;GplusG s.r.o.</t>
  </si>
  <si>
    <t>Christelle Dabosová: Bouře ozvěn</t>
  </si>
  <si>
    <t>Helena Beguivinová</t>
  </si>
  <si>
    <t>vyř.</t>
  </si>
  <si>
    <t>Neodůvodněně vysoké náklady na tisk a vazbu brožované knihy,
neúplná dokumentace žádosti.</t>
  </si>
  <si>
    <t>Christelle Dabosová: Paměť Babylonu</t>
  </si>
  <si>
    <t>Drahoslava Janderová</t>
  </si>
  <si>
    <t>Palečková, Veronika</t>
  </si>
  <si>
    <t>Andersen, H. Ch., Nejkrásnější pohádky</t>
  </si>
  <si>
    <t>František Froelich</t>
  </si>
  <si>
    <t>den.</t>
  </si>
  <si>
    <t xml:space="preserve">Nejedná se o nový překlad. Účelový výběr již několikrát vydaných textů, vysoké náklady jsou směrovány pouze na výtvarný doprovod. Kalkulace zisku, projekt s vysoce komerčním potenciálem. </t>
  </si>
  <si>
    <t>C. W. Gortner - Carevna</t>
  </si>
  <si>
    <t>Barbara Hajná</t>
  </si>
  <si>
    <t>Projekt s vysokým komerčním potenciálem, neúplná dokumentace žádosti.</t>
  </si>
  <si>
    <t>Mary Beardová: Ženy a moc</t>
  </si>
  <si>
    <t>Hana Ulmanová</t>
  </si>
  <si>
    <t>Roger Willemsen: Robert Musil. O intelektuálním erótu</t>
  </si>
  <si>
    <t>Martin Pokorný</t>
  </si>
  <si>
    <t xml:space="preserve">R. Klibansky, E. Panofsky,  F. Saxl: Saturn a melancholie </t>
  </si>
  <si>
    <t>Martin Žemla</t>
  </si>
  <si>
    <t>55000
80000</t>
  </si>
  <si>
    <t>Jacob Needleman: Co je Bůh?</t>
  </si>
  <si>
    <t>PrDr. Ing. Martin Souček</t>
  </si>
  <si>
    <t>Johann Wolfgang von Goethe: Pohádka</t>
  </si>
  <si>
    <t>Oikoymenh, FLÚ AV ČR</t>
  </si>
  <si>
    <t>Martin Heidegger, Nietzscheho výrok "Bůh je mrtev"</t>
  </si>
  <si>
    <t>Ivan Chvatík 
a Petra Maťová</t>
  </si>
  <si>
    <t xml:space="preserve">Cicero: Korespondence II. </t>
  </si>
  <si>
    <t>Václav Marek</t>
  </si>
  <si>
    <t>lat</t>
  </si>
  <si>
    <t>Centrum pro studium 
demokracie a kultury, o.p.s.</t>
  </si>
  <si>
    <t>Peter Demetz: Diktátoři v kině</t>
  </si>
  <si>
    <t>Zdeněk Mareček</t>
  </si>
  <si>
    <t>John Springhall: Mládež, populární kultura a morální paniky</t>
  </si>
  <si>
    <t>Lucie Kořínková</t>
  </si>
  <si>
    <t>Jean-Yves Tadié, Neznámé jezero mezi Proustem a Freudem</t>
  </si>
  <si>
    <t>Miroslav Drozd</t>
  </si>
  <si>
    <t>Bertrand Badie: Nejsme už na světě sami</t>
  </si>
  <si>
    <t>Martin Hybler</t>
  </si>
  <si>
    <t>Jak je to s tím koncem světa? Francouzská percepce Patrika Ouředníka</t>
  </si>
  <si>
    <t>Olga Špilarová</t>
  </si>
  <si>
    <t>Marek Cichocki:
Světy, které neznáme. Eseje o Polsku a Evropě</t>
  </si>
  <si>
    <t>Josef Mlejnek, 
Martin Veselka</t>
  </si>
  <si>
    <t>Brigid Grauman: Loutkové divadlo strýčka Otta</t>
  </si>
  <si>
    <t>Josef Moník</t>
  </si>
  <si>
    <t>Hubert WOLF: Celibát</t>
  </si>
  <si>
    <t>Daniela Petříčková</t>
  </si>
  <si>
    <t>Ernst Hans Gombrich: Smysl pro řád</t>
  </si>
  <si>
    <t>David Vichnar</t>
  </si>
  <si>
    <t>Hermann von Pückler-Muskau: Dopisy zesnulého</t>
  </si>
  <si>
    <t>Dušan Špitálský</t>
  </si>
  <si>
    <t>Atlas myšlení</t>
  </si>
  <si>
    <t>Simona Kolmanová</t>
  </si>
  <si>
    <t>Karolina Voňková</t>
  </si>
  <si>
    <t>Pénélope Bagieu: Culottées</t>
  </si>
  <si>
    <t>Sára Vybíralová</t>
  </si>
  <si>
    <t>Thomas Bernhard: Souborné vydání</t>
  </si>
  <si>
    <t>Bohumil Šplíchal, 
Marek Nekula a další</t>
  </si>
  <si>
    <t>Většina jednotlivých titulů souboru byla v posledních letech dotací MK podpořena, většina titulů je ještě na trhu, neodůvodněně příliš nákladný projekt.</t>
  </si>
  <si>
    <t>VYŘAZENÉ PROJEKTY</t>
  </si>
  <si>
    <t>Literární salon</t>
  </si>
  <si>
    <t>Stephan Delbos: Dvě básně</t>
  </si>
  <si>
    <t>VYŘAZENO - opak. žádost vloni neúsp. projektu;</t>
  </si>
  <si>
    <r>
      <t xml:space="preserve">               Hodnotící kritéria</t>
    </r>
    <r>
      <rPr>
        <sz val="12"/>
        <color rgb="FF1F497D"/>
        <rFont val="Calibri"/>
        <family val="2"/>
        <charset val="238"/>
      </rPr>
      <t> :     </t>
    </r>
  </si>
  <si>
    <r>
      <rPr>
        <b/>
        <sz val="11"/>
        <color theme="1"/>
        <rFont val="Times New Roman"/>
        <family val="1"/>
        <charset val="238"/>
      </rPr>
      <t xml:space="preserve">     1.     </t>
    </r>
    <r>
      <rPr>
        <sz val="11"/>
        <color theme="1"/>
        <rFont val="Times New Roman"/>
        <family val="1"/>
        <charset val="238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přínos pro obor (umělecká kvalita díla, kvalita překladu, zajímavý či náročný ediční počin, součást vydávaných spisů apod.)          50 %</t>
    </r>
    <r>
      <rPr>
        <b/>
        <sz val="11"/>
        <color rgb="FF1F497D"/>
        <rFont val="Calibri"/>
        <family val="2"/>
        <charset val="238"/>
        <scheme val="minor"/>
      </rPr>
      <t xml:space="preserve">                                      </t>
    </r>
  </si>
  <si>
    <t xml:space="preserve">2.       naplnění daného dotačního okruhu a záběr působnosti z geografického hlediska (požadavek nadregionálního </t>
  </si>
  <si>
    <t xml:space="preserve">                 významu projektu); přínos projektu z hlediska zachování a rozvíjení umělecké různorodosti                                                                         10 %       </t>
  </si>
  <si>
    <t xml:space="preserve">3.        obsahové a formální zpracování projektu (jasná formulace obsahu a cíle, konkrétní realizační plán, personální zajištění, </t>
  </si>
  <si>
    <r>
      <t xml:space="preserve">                 časový harmonogram projektu, dostatečné podklady k posouzení projektu, reálnost realizace  projektu)                                        </t>
    </r>
    <r>
      <rPr>
        <b/>
        <sz val="11"/>
        <color rgb="FF1F497D"/>
        <rFont val="Calibri"/>
        <family val="2"/>
        <charset val="238"/>
        <scheme val="minor"/>
      </rPr>
      <t xml:space="preserve">       </t>
    </r>
    <r>
      <rPr>
        <b/>
        <sz val="11"/>
        <color theme="1"/>
        <rFont val="Calibri"/>
        <family val="2"/>
        <charset val="238"/>
        <scheme val="minor"/>
      </rPr>
      <t>10 %</t>
    </r>
  </si>
  <si>
    <t xml:space="preserve">4.       ekonomické ukazatele, přiměřenost nákladů a požadavku na dotaci, zajištění příjmů event. vícezdrojového financování, </t>
  </si>
  <si>
    <r>
      <t xml:space="preserve">                posouzení prodejnosti titulu do 1 roku od vydání                                                                                                                                   </t>
    </r>
    <r>
      <rPr>
        <b/>
        <sz val="11"/>
        <color rgb="FF1F497D"/>
        <rFont val="Calibri"/>
        <family val="2"/>
        <charset val="238"/>
        <scheme val="minor"/>
      </rPr>
      <t xml:space="preserve">                             </t>
    </r>
    <r>
      <rPr>
        <b/>
        <sz val="11"/>
        <color theme="1"/>
        <rFont val="Calibri"/>
        <family val="2"/>
        <charset val="238"/>
        <scheme val="minor"/>
      </rPr>
      <t>30 %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</si>
</sst>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indexed="8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name val="Calibri"/>
      <family val="2"/>
      <charset val="238"/>
    </font>
    <font>
      <b/>
      <sz val="12"/>
      <color indexed="8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1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b/>
      <sz val="12"/>
      <color theme="1"/>
      <name val="Calibri"/>
      <family val="2"/>
      <charset val="238"/>
    </font>
    <font>
      <sz val="12"/>
      <color rgb="FF1F497D"/>
      <name val="Calibri"/>
      <family val="2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rgb="FF1F497D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4.9989318521683403E-2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1" fillId="0" borderId="0"/>
    <xf numFmtId="0" fontId="24" fillId="0" borderId="0"/>
    <xf numFmtId="0" fontId="25" fillId="0" borderId="0"/>
  </cellStyleXfs>
  <cellXfs count="269">
    <xf numFmtId="0" fontId="0" fillId="0" borderId="0" xfId="0"/>
    <xf numFmtId="0" fontId="3" fillId="2" borderId="0" xfId="0" applyFont="1" applyFill="1" applyAlignment="1">
      <alignment horizontal="center"/>
    </xf>
    <xf numFmtId="0" fontId="4" fillId="2" borderId="0" xfId="0" applyFont="1" applyFill="1" applyBorder="1" applyAlignment="1">
      <alignment vertical="center" wrapText="1"/>
    </xf>
    <xf numFmtId="0" fontId="0" fillId="0" borderId="0" xfId="0" applyBorder="1" applyAlignment="1">
      <alignment wrapText="1"/>
    </xf>
    <xf numFmtId="0" fontId="3" fillId="2" borderId="0" xfId="0" applyFont="1" applyFill="1" applyAlignment="1">
      <alignment wrapText="1"/>
    </xf>
    <xf numFmtId="0" fontId="3" fillId="2" borderId="0" xfId="0" applyFont="1" applyFill="1"/>
    <xf numFmtId="0" fontId="3" fillId="2" borderId="1" xfId="0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wrapText="1"/>
    </xf>
    <xf numFmtId="1" fontId="5" fillId="2" borderId="2" xfId="0" applyNumberFormat="1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2" borderId="3" xfId="0" applyFont="1" applyFill="1" applyBorder="1"/>
    <xf numFmtId="0" fontId="3" fillId="0" borderId="0" xfId="0" applyFont="1"/>
    <xf numFmtId="0" fontId="6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9" fontId="9" fillId="3" borderId="1" xfId="0" applyNumberFormat="1" applyFont="1" applyFill="1" applyBorder="1" applyAlignment="1">
      <alignment horizontal="center" vertical="center"/>
    </xf>
    <xf numFmtId="9" fontId="9" fillId="3" borderId="2" xfId="0" applyNumberFormat="1" applyFont="1" applyFill="1" applyBorder="1" applyAlignment="1">
      <alignment horizontal="center" vertical="center"/>
    </xf>
    <xf numFmtId="9" fontId="9" fillId="3" borderId="4" xfId="0" applyNumberFormat="1" applyFont="1" applyFill="1" applyBorder="1" applyAlignment="1">
      <alignment horizontal="center" vertical="center"/>
    </xf>
    <xf numFmtId="9" fontId="9" fillId="3" borderId="1" xfId="0" applyNumberFormat="1" applyFont="1" applyFill="1" applyBorder="1" applyAlignment="1">
      <alignment horizontal="center" vertical="center" wrapText="1"/>
    </xf>
    <xf numFmtId="9" fontId="9" fillId="3" borderId="2" xfId="0" applyNumberFormat="1" applyFont="1" applyFill="1" applyBorder="1" applyAlignment="1">
      <alignment horizontal="center" vertical="center" wrapText="1"/>
    </xf>
    <xf numFmtId="9" fontId="9" fillId="3" borderId="4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0" fillId="2" borderId="6" xfId="0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/>
    </xf>
    <xf numFmtId="3" fontId="10" fillId="4" borderId="6" xfId="0" applyNumberFormat="1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 wrapText="1"/>
    </xf>
    <xf numFmtId="1" fontId="10" fillId="4" borderId="11" xfId="0" applyNumberFormat="1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" fontId="2" fillId="4" borderId="6" xfId="0" applyNumberFormat="1" applyFont="1" applyFill="1" applyBorder="1" applyAlignment="1">
      <alignment horizontal="center" vertical="center" wrapText="1"/>
    </xf>
    <xf numFmtId="1" fontId="2" fillId="4" borderId="9" xfId="0" applyNumberFormat="1" applyFont="1" applyFill="1" applyBorder="1" applyAlignment="1">
      <alignment horizontal="center" vertical="center" wrapText="1"/>
    </xf>
    <xf numFmtId="3" fontId="2" fillId="4" borderId="8" xfId="0" applyNumberFormat="1" applyFont="1" applyFill="1" applyBorder="1" applyAlignment="1">
      <alignment horizontal="center" vertical="center" wrapText="1"/>
    </xf>
    <xf numFmtId="3" fontId="2" fillId="5" borderId="10" xfId="0" applyNumberFormat="1" applyFont="1" applyFill="1" applyBorder="1" applyAlignment="1">
      <alignment horizontal="center" vertical="center" wrapText="1"/>
    </xf>
    <xf numFmtId="1" fontId="2" fillId="4" borderId="10" xfId="0" applyNumberFormat="1" applyFont="1" applyFill="1" applyBorder="1" applyAlignment="1">
      <alignment horizontal="center" vertical="center" wrapText="1"/>
    </xf>
    <xf numFmtId="1" fontId="2" fillId="4" borderId="12" xfId="0" applyNumberFormat="1" applyFont="1" applyFill="1" applyBorder="1" applyAlignment="1">
      <alignment horizontal="center" vertical="center" wrapText="1"/>
    </xf>
    <xf numFmtId="1" fontId="2" fillId="4" borderId="13" xfId="0" applyNumberFormat="1" applyFont="1" applyFill="1" applyBorder="1" applyAlignment="1">
      <alignment horizontal="center" vertical="center" wrapText="1"/>
    </xf>
    <xf numFmtId="1" fontId="2" fillId="4" borderId="14" xfId="0" applyNumberFormat="1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0" fillId="2" borderId="16" xfId="0" applyFill="1" applyBorder="1" applyAlignment="1">
      <alignment horizontal="center"/>
    </xf>
    <xf numFmtId="0" fontId="0" fillId="0" borderId="17" xfId="0" applyBorder="1" applyAlignment="1">
      <alignment wrapText="1"/>
    </xf>
    <xf numFmtId="0" fontId="2" fillId="6" borderId="18" xfId="0" applyFont="1" applyFill="1" applyBorder="1" applyAlignment="1">
      <alignment wrapText="1"/>
    </xf>
    <xf numFmtId="0" fontId="0" fillId="0" borderId="19" xfId="0" applyBorder="1" applyAlignment="1">
      <alignment wrapText="1"/>
    </xf>
    <xf numFmtId="0" fontId="0" fillId="3" borderId="20" xfId="0" applyFill="1" applyBorder="1"/>
    <xf numFmtId="3" fontId="0" fillId="0" borderId="16" xfId="0" applyNumberFormat="1" applyBorder="1"/>
    <xf numFmtId="3" fontId="0" fillId="0" borderId="17" xfId="0" applyNumberFormat="1" applyBorder="1"/>
    <xf numFmtId="0" fontId="0" fillId="0" borderId="18" xfId="0" applyBorder="1" applyAlignment="1">
      <alignment horizontal="right" wrapText="1"/>
    </xf>
    <xf numFmtId="0" fontId="12" fillId="0" borderId="21" xfId="1" applyFont="1" applyBorder="1" applyAlignment="1">
      <alignment wrapText="1"/>
    </xf>
    <xf numFmtId="0" fontId="0" fillId="0" borderId="18" xfId="0" applyFill="1" applyBorder="1" applyAlignment="1">
      <alignment wrapText="1"/>
    </xf>
    <xf numFmtId="0" fontId="0" fillId="0" borderId="18" xfId="0" applyBorder="1" applyAlignment="1">
      <alignment wrapText="1"/>
    </xf>
    <xf numFmtId="0" fontId="0" fillId="0" borderId="22" xfId="0" applyBorder="1" applyAlignment="1">
      <alignment wrapText="1"/>
    </xf>
    <xf numFmtId="1" fontId="2" fillId="4" borderId="23" xfId="0" applyNumberFormat="1" applyFont="1" applyFill="1" applyBorder="1" applyAlignment="1">
      <alignment horizontal="center" wrapText="1"/>
    </xf>
    <xf numFmtId="3" fontId="0" fillId="5" borderId="16" xfId="0" applyNumberFormat="1" applyFill="1" applyBorder="1"/>
    <xf numFmtId="3" fontId="0" fillId="0" borderId="20" xfId="0" applyNumberFormat="1" applyBorder="1"/>
    <xf numFmtId="3" fontId="0" fillId="0" borderId="19" xfId="0" applyNumberFormat="1" applyBorder="1" applyAlignment="1"/>
    <xf numFmtId="3" fontId="0" fillId="5" borderId="16" xfId="0" applyNumberFormat="1" applyFill="1" applyBorder="1" applyAlignment="1"/>
    <xf numFmtId="3" fontId="0" fillId="0" borderId="16" xfId="0" applyNumberFormat="1" applyBorder="1" applyAlignment="1"/>
    <xf numFmtId="3" fontId="0" fillId="0" borderId="24" xfId="0" applyNumberFormat="1" applyBorder="1" applyAlignment="1"/>
    <xf numFmtId="3" fontId="2" fillId="3" borderId="17" xfId="0" applyNumberFormat="1" applyFont="1" applyFill="1" applyBorder="1" applyAlignment="1">
      <alignment vertical="center"/>
    </xf>
    <xf numFmtId="3" fontId="2" fillId="3" borderId="16" xfId="0" applyNumberFormat="1" applyFont="1" applyFill="1" applyBorder="1" applyAlignment="1">
      <alignment vertical="center"/>
    </xf>
    <xf numFmtId="0" fontId="2" fillId="3" borderId="20" xfId="0" applyFont="1" applyFill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0" fillId="2" borderId="0" xfId="0" applyFill="1"/>
    <xf numFmtId="0" fontId="0" fillId="2" borderId="26" xfId="0" applyFill="1" applyBorder="1" applyAlignment="1">
      <alignment horizontal="center"/>
    </xf>
    <xf numFmtId="0" fontId="0" fillId="0" borderId="27" xfId="0" applyBorder="1" applyAlignment="1">
      <alignment wrapText="1"/>
    </xf>
    <xf numFmtId="0" fontId="2" fillId="6" borderId="28" xfId="0" applyFont="1" applyFill="1" applyBorder="1" applyAlignment="1">
      <alignment wrapText="1"/>
    </xf>
    <xf numFmtId="0" fontId="0" fillId="0" borderId="29" xfId="0" applyBorder="1" applyAlignment="1">
      <alignment wrapText="1"/>
    </xf>
    <xf numFmtId="0" fontId="0" fillId="3" borderId="30" xfId="0" applyFill="1" applyBorder="1"/>
    <xf numFmtId="3" fontId="0" fillId="0" borderId="26" xfId="0" applyNumberFormat="1" applyBorder="1"/>
    <xf numFmtId="3" fontId="0" fillId="0" borderId="27" xfId="0" applyNumberFormat="1" applyBorder="1"/>
    <xf numFmtId="0" fontId="0" fillId="0" borderId="28" xfId="0" applyBorder="1" applyAlignment="1">
      <alignment horizontal="right" wrapText="1"/>
    </xf>
    <xf numFmtId="0" fontId="12" fillId="0" borderId="31" xfId="1" applyFont="1" applyBorder="1" applyAlignment="1">
      <alignment wrapText="1"/>
    </xf>
    <xf numFmtId="0" fontId="0" fillId="0" borderId="28" xfId="0" applyFill="1" applyBorder="1" applyAlignment="1">
      <alignment wrapText="1"/>
    </xf>
    <xf numFmtId="0" fontId="0" fillId="0" borderId="28" xfId="0" applyBorder="1" applyAlignment="1">
      <alignment wrapText="1"/>
    </xf>
    <xf numFmtId="0" fontId="0" fillId="0" borderId="32" xfId="0" applyBorder="1" applyAlignment="1">
      <alignment wrapText="1"/>
    </xf>
    <xf numFmtId="1" fontId="2" fillId="4" borderId="33" xfId="0" applyNumberFormat="1" applyFont="1" applyFill="1" applyBorder="1" applyAlignment="1">
      <alignment horizontal="center" wrapText="1"/>
    </xf>
    <xf numFmtId="3" fontId="0" fillId="5" borderId="26" xfId="0" applyNumberFormat="1" applyFill="1" applyBorder="1"/>
    <xf numFmtId="3" fontId="0" fillId="0" borderId="30" xfId="0" applyNumberFormat="1" applyBorder="1"/>
    <xf numFmtId="3" fontId="0" fillId="5" borderId="26" xfId="0" applyNumberFormat="1" applyFill="1" applyBorder="1" applyAlignment="1"/>
    <xf numFmtId="3" fontId="0" fillId="0" borderId="26" xfId="0" applyNumberFormat="1" applyBorder="1" applyAlignment="1"/>
    <xf numFmtId="3" fontId="2" fillId="3" borderId="27" xfId="0" applyNumberFormat="1" applyFont="1" applyFill="1" applyBorder="1"/>
    <xf numFmtId="3" fontId="2" fillId="3" borderId="26" xfId="0" applyNumberFormat="1" applyFont="1" applyFill="1" applyBorder="1"/>
    <xf numFmtId="0" fontId="2" fillId="3" borderId="30" xfId="0" applyFont="1" applyFill="1" applyBorder="1"/>
    <xf numFmtId="0" fontId="0" fillId="0" borderId="34" xfId="0" applyBorder="1"/>
    <xf numFmtId="0" fontId="0" fillId="0" borderId="29" xfId="0" applyFill="1" applyBorder="1" applyAlignment="1">
      <alignment wrapText="1"/>
    </xf>
    <xf numFmtId="0" fontId="13" fillId="0" borderId="27" xfId="0" applyFont="1" applyBorder="1" applyAlignment="1">
      <alignment wrapText="1"/>
    </xf>
    <xf numFmtId="0" fontId="14" fillId="6" borderId="28" xfId="0" applyFont="1" applyFill="1" applyBorder="1" applyAlignment="1">
      <alignment wrapText="1"/>
    </xf>
    <xf numFmtId="0" fontId="13" fillId="0" borderId="29" xfId="0" applyFont="1" applyBorder="1" applyAlignment="1">
      <alignment wrapText="1"/>
    </xf>
    <xf numFmtId="0" fontId="13" fillId="3" borderId="30" xfId="0" applyFont="1" applyFill="1" applyBorder="1"/>
    <xf numFmtId="3" fontId="13" fillId="0" borderId="26" xfId="0" applyNumberFormat="1" applyFont="1" applyBorder="1"/>
    <xf numFmtId="3" fontId="13" fillId="0" borderId="27" xfId="0" applyNumberFormat="1" applyFont="1" applyBorder="1"/>
    <xf numFmtId="0" fontId="13" fillId="0" borderId="28" xfId="0" applyFont="1" applyBorder="1" applyAlignment="1">
      <alignment horizontal="right" wrapText="1"/>
    </xf>
    <xf numFmtId="0" fontId="15" fillId="0" borderId="31" xfId="1" applyFont="1" applyBorder="1" applyAlignment="1">
      <alignment wrapText="1"/>
    </xf>
    <xf numFmtId="0" fontId="13" fillId="0" borderId="28" xfId="0" applyFont="1" applyFill="1" applyBorder="1" applyAlignment="1">
      <alignment wrapText="1"/>
    </xf>
    <xf numFmtId="0" fontId="13" fillId="0" borderId="28" xfId="0" applyFont="1" applyBorder="1" applyAlignment="1">
      <alignment wrapText="1"/>
    </xf>
    <xf numFmtId="0" fontId="13" fillId="0" borderId="32" xfId="0" applyFont="1" applyBorder="1" applyAlignment="1">
      <alignment wrapText="1"/>
    </xf>
    <xf numFmtId="1" fontId="14" fillId="4" borderId="33" xfId="0" applyNumberFormat="1" applyFont="1" applyFill="1" applyBorder="1" applyAlignment="1">
      <alignment horizontal="center" wrapText="1"/>
    </xf>
    <xf numFmtId="3" fontId="13" fillId="5" borderId="26" xfId="0" applyNumberFormat="1" applyFont="1" applyFill="1" applyBorder="1"/>
    <xf numFmtId="3" fontId="13" fillId="0" borderId="30" xfId="0" applyNumberFormat="1" applyFont="1" applyBorder="1"/>
    <xf numFmtId="3" fontId="13" fillId="0" borderId="19" xfId="0" applyNumberFormat="1" applyFont="1" applyBorder="1" applyAlignment="1"/>
    <xf numFmtId="3" fontId="13" fillId="5" borderId="26" xfId="0" applyNumberFormat="1" applyFont="1" applyFill="1" applyBorder="1" applyAlignment="1"/>
    <xf numFmtId="3" fontId="13" fillId="0" borderId="16" xfId="0" applyNumberFormat="1" applyFont="1" applyBorder="1" applyAlignment="1"/>
    <xf numFmtId="3" fontId="14" fillId="3" borderId="27" xfId="0" applyNumberFormat="1" applyFont="1" applyFill="1" applyBorder="1"/>
    <xf numFmtId="3" fontId="14" fillId="3" borderId="26" xfId="0" applyNumberFormat="1" applyFont="1" applyFill="1" applyBorder="1"/>
    <xf numFmtId="0" fontId="13" fillId="0" borderId="34" xfId="0" applyFont="1" applyFill="1" applyBorder="1"/>
    <xf numFmtId="0" fontId="13" fillId="2" borderId="0" xfId="0" applyFont="1" applyFill="1"/>
    <xf numFmtId="0" fontId="13" fillId="0" borderId="0" xfId="0" applyFont="1"/>
    <xf numFmtId="0" fontId="0" fillId="0" borderId="34" xfId="0" applyFill="1" applyBorder="1" applyAlignment="1">
      <alignment wrapText="1"/>
    </xf>
    <xf numFmtId="3" fontId="15" fillId="0" borderId="27" xfId="0" applyNumberFormat="1" applyFont="1" applyBorder="1"/>
    <xf numFmtId="3" fontId="15" fillId="0" borderId="26" xfId="0" applyNumberFormat="1" applyFont="1" applyBorder="1"/>
    <xf numFmtId="0" fontId="16" fillId="3" borderId="30" xfId="0" applyFont="1" applyFill="1" applyBorder="1"/>
    <xf numFmtId="0" fontId="1" fillId="0" borderId="34" xfId="0" applyFont="1" applyFill="1" applyBorder="1" applyAlignment="1">
      <alignment wrapText="1"/>
    </xf>
    <xf numFmtId="0" fontId="17" fillId="0" borderId="34" xfId="0" applyFont="1" applyFill="1" applyBorder="1"/>
    <xf numFmtId="0" fontId="0" fillId="0" borderId="35" xfId="0" applyBorder="1" applyAlignment="1">
      <alignment wrapText="1"/>
    </xf>
    <xf numFmtId="0" fontId="2" fillId="6" borderId="36" xfId="0" applyFont="1" applyFill="1" applyBorder="1" applyAlignment="1">
      <alignment wrapText="1"/>
    </xf>
    <xf numFmtId="0" fontId="0" fillId="0" borderId="37" xfId="0" applyBorder="1" applyAlignment="1">
      <alignment wrapText="1"/>
    </xf>
    <xf numFmtId="0" fontId="0" fillId="3" borderId="38" xfId="0" applyFill="1" applyBorder="1"/>
    <xf numFmtId="3" fontId="0" fillId="0" borderId="39" xfId="0" applyNumberFormat="1" applyBorder="1"/>
    <xf numFmtId="3" fontId="0" fillId="0" borderId="35" xfId="0" applyNumberFormat="1" applyBorder="1"/>
    <xf numFmtId="0" fontId="0" fillId="0" borderId="36" xfId="0" applyBorder="1" applyAlignment="1">
      <alignment horizontal="right" wrapText="1"/>
    </xf>
    <xf numFmtId="0" fontId="12" fillId="0" borderId="40" xfId="1" applyFont="1" applyBorder="1" applyAlignment="1">
      <alignment wrapText="1"/>
    </xf>
    <xf numFmtId="0" fontId="0" fillId="0" borderId="36" xfId="0" applyFill="1" applyBorder="1" applyAlignment="1">
      <alignment wrapText="1"/>
    </xf>
    <xf numFmtId="0" fontId="0" fillId="0" borderId="36" xfId="0" applyBorder="1" applyAlignment="1">
      <alignment wrapText="1"/>
    </xf>
    <xf numFmtId="0" fontId="0" fillId="0" borderId="41" xfId="0" applyBorder="1" applyAlignment="1">
      <alignment wrapText="1"/>
    </xf>
    <xf numFmtId="1" fontId="2" fillId="4" borderId="42" xfId="0" applyNumberFormat="1" applyFont="1" applyFill="1" applyBorder="1" applyAlignment="1">
      <alignment horizontal="center" wrapText="1"/>
    </xf>
    <xf numFmtId="0" fontId="0" fillId="0" borderId="26" xfId="0" applyBorder="1" applyAlignment="1">
      <alignment wrapText="1"/>
    </xf>
    <xf numFmtId="0" fontId="2" fillId="6" borderId="26" xfId="0" applyFont="1" applyFill="1" applyBorder="1" applyAlignment="1">
      <alignment wrapText="1"/>
    </xf>
    <xf numFmtId="0" fontId="0" fillId="3" borderId="26" xfId="0" applyFill="1" applyBorder="1"/>
    <xf numFmtId="0" fontId="0" fillId="0" borderId="26" xfId="0" applyBorder="1" applyAlignment="1">
      <alignment horizontal="right" wrapText="1"/>
    </xf>
    <xf numFmtId="0" fontId="18" fillId="0" borderId="26" xfId="1" applyFont="1" applyBorder="1" applyAlignment="1">
      <alignment wrapText="1"/>
    </xf>
    <xf numFmtId="0" fontId="0" fillId="0" borderId="26" xfId="0" applyFill="1" applyBorder="1" applyAlignment="1">
      <alignment wrapText="1"/>
    </xf>
    <xf numFmtId="1" fontId="2" fillId="4" borderId="26" xfId="0" applyNumberFormat="1" applyFont="1" applyFill="1" applyBorder="1" applyAlignment="1">
      <alignment horizontal="center" wrapText="1"/>
    </xf>
    <xf numFmtId="0" fontId="2" fillId="3" borderId="26" xfId="0" applyFont="1" applyFill="1" applyBorder="1"/>
    <xf numFmtId="0" fontId="17" fillId="0" borderId="26" xfId="0" applyFont="1" applyBorder="1"/>
    <xf numFmtId="0" fontId="13" fillId="2" borderId="16" xfId="0" applyFont="1" applyFill="1" applyBorder="1" applyAlignment="1">
      <alignment horizontal="center"/>
    </xf>
    <xf numFmtId="0" fontId="13" fillId="0" borderId="17" xfId="0" applyFont="1" applyBorder="1" applyAlignment="1">
      <alignment wrapText="1"/>
    </xf>
    <xf numFmtId="0" fontId="14" fillId="6" borderId="18" xfId="0" applyFont="1" applyFill="1" applyBorder="1" applyAlignment="1">
      <alignment wrapText="1"/>
    </xf>
    <xf numFmtId="0" fontId="13" fillId="0" borderId="19" xfId="0" applyFont="1" applyBorder="1" applyAlignment="1">
      <alignment wrapText="1"/>
    </xf>
    <xf numFmtId="0" fontId="13" fillId="3" borderId="20" xfId="0" applyFont="1" applyFill="1" applyBorder="1"/>
    <xf numFmtId="3" fontId="13" fillId="0" borderId="16" xfId="0" applyNumberFormat="1" applyFont="1" applyBorder="1"/>
    <xf numFmtId="3" fontId="13" fillId="0" borderId="17" xfId="0" applyNumberFormat="1" applyFont="1" applyBorder="1"/>
    <xf numFmtId="3" fontId="13" fillId="0" borderId="16" xfId="0" applyNumberFormat="1" applyFont="1" applyBorder="1" applyAlignment="1">
      <alignment wrapText="1"/>
    </xf>
    <xf numFmtId="0" fontId="13" fillId="0" borderId="18" xfId="0" applyFont="1" applyBorder="1" applyAlignment="1">
      <alignment horizontal="right" wrapText="1"/>
    </xf>
    <xf numFmtId="0" fontId="15" fillId="0" borderId="21" xfId="1" applyFont="1" applyBorder="1" applyAlignment="1">
      <alignment wrapText="1"/>
    </xf>
    <xf numFmtId="0" fontId="13" fillId="0" borderId="18" xfId="0" applyFont="1" applyFill="1" applyBorder="1" applyAlignment="1">
      <alignment wrapText="1"/>
    </xf>
    <xf numFmtId="0" fontId="13" fillId="0" borderId="18" xfId="0" applyFont="1" applyBorder="1" applyAlignment="1">
      <alignment wrapText="1"/>
    </xf>
    <xf numFmtId="0" fontId="13" fillId="0" borderId="22" xfId="0" applyFont="1" applyBorder="1" applyAlignment="1">
      <alignment wrapText="1"/>
    </xf>
    <xf numFmtId="1" fontId="14" fillId="4" borderId="23" xfId="0" applyNumberFormat="1" applyFont="1" applyFill="1" applyBorder="1" applyAlignment="1">
      <alignment horizontal="center" wrapText="1"/>
    </xf>
    <xf numFmtId="3" fontId="13" fillId="5" borderId="16" xfId="0" applyNumberFormat="1" applyFont="1" applyFill="1" applyBorder="1"/>
    <xf numFmtId="3" fontId="13" fillId="0" borderId="20" xfId="0" applyNumberFormat="1" applyFont="1" applyBorder="1"/>
    <xf numFmtId="3" fontId="13" fillId="5" borderId="16" xfId="0" applyNumberFormat="1" applyFont="1" applyFill="1" applyBorder="1" applyAlignment="1"/>
    <xf numFmtId="3" fontId="14" fillId="3" borderId="17" xfId="0" applyNumberFormat="1" applyFont="1" applyFill="1" applyBorder="1"/>
    <xf numFmtId="3" fontId="14" fillId="3" borderId="16" xfId="0" applyNumberFormat="1" applyFont="1" applyFill="1" applyBorder="1"/>
    <xf numFmtId="0" fontId="14" fillId="3" borderId="20" xfId="0" applyFont="1" applyFill="1" applyBorder="1"/>
    <xf numFmtId="0" fontId="13" fillId="0" borderId="25" xfId="0" applyFont="1" applyFill="1" applyBorder="1" applyAlignment="1">
      <alignment wrapText="1"/>
    </xf>
    <xf numFmtId="0" fontId="0" fillId="0" borderId="34" xfId="0" applyBorder="1" applyAlignment="1">
      <alignment wrapText="1"/>
    </xf>
    <xf numFmtId="0" fontId="0" fillId="0" borderId="43" xfId="0" applyBorder="1" applyAlignment="1">
      <alignment wrapText="1"/>
    </xf>
    <xf numFmtId="0" fontId="2" fillId="6" borderId="44" xfId="0" applyFont="1" applyFill="1" applyBorder="1" applyAlignment="1">
      <alignment wrapText="1"/>
    </xf>
    <xf numFmtId="0" fontId="0" fillId="0" borderId="45" xfId="0" applyBorder="1" applyAlignment="1">
      <alignment wrapText="1"/>
    </xf>
    <xf numFmtId="0" fontId="0" fillId="3" borderId="46" xfId="0" applyFill="1" applyBorder="1"/>
    <xf numFmtId="3" fontId="0" fillId="0" borderId="47" xfId="0" applyNumberFormat="1" applyBorder="1"/>
    <xf numFmtId="3" fontId="0" fillId="0" borderId="43" xfId="0" applyNumberFormat="1" applyBorder="1"/>
    <xf numFmtId="0" fontId="0" fillId="0" borderId="44" xfId="0" applyBorder="1" applyAlignment="1">
      <alignment horizontal="right" wrapText="1"/>
    </xf>
    <xf numFmtId="0" fontId="12" fillId="0" borderId="48" xfId="1" applyFont="1" applyBorder="1" applyAlignment="1">
      <alignment wrapText="1"/>
    </xf>
    <xf numFmtId="0" fontId="0" fillId="0" borderId="44" xfId="0" applyFill="1" applyBorder="1" applyAlignment="1">
      <alignment wrapText="1"/>
    </xf>
    <xf numFmtId="0" fontId="0" fillId="0" borderId="44" xfId="0" applyBorder="1" applyAlignment="1">
      <alignment wrapText="1"/>
    </xf>
    <xf numFmtId="0" fontId="0" fillId="0" borderId="49" xfId="0" applyBorder="1" applyAlignment="1">
      <alignment wrapText="1"/>
    </xf>
    <xf numFmtId="1" fontId="2" fillId="4" borderId="50" xfId="0" applyNumberFormat="1" applyFont="1" applyFill="1" applyBorder="1" applyAlignment="1">
      <alignment horizontal="center" wrapText="1"/>
    </xf>
    <xf numFmtId="3" fontId="0" fillId="5" borderId="47" xfId="0" applyNumberFormat="1" applyFill="1" applyBorder="1"/>
    <xf numFmtId="3" fontId="0" fillId="0" borderId="46" xfId="0" applyNumberFormat="1" applyBorder="1"/>
    <xf numFmtId="3" fontId="0" fillId="0" borderId="45" xfId="0" applyNumberFormat="1" applyBorder="1" applyAlignment="1"/>
    <xf numFmtId="3" fontId="0" fillId="5" borderId="47" xfId="0" applyNumberFormat="1" applyFill="1" applyBorder="1" applyAlignment="1"/>
    <xf numFmtId="3" fontId="0" fillId="0" borderId="47" xfId="0" applyNumberFormat="1" applyBorder="1" applyAlignment="1"/>
    <xf numFmtId="3" fontId="2" fillId="3" borderId="43" xfId="0" applyNumberFormat="1" applyFont="1" applyFill="1" applyBorder="1"/>
    <xf numFmtId="3" fontId="2" fillId="3" borderId="47" xfId="0" applyNumberFormat="1" applyFont="1" applyFill="1" applyBorder="1"/>
    <xf numFmtId="0" fontId="2" fillId="3" borderId="46" xfId="0" applyFont="1" applyFill="1" applyBorder="1"/>
    <xf numFmtId="0" fontId="0" fillId="0" borderId="51" xfId="0" applyBorder="1" applyAlignment="1">
      <alignment wrapText="1"/>
    </xf>
    <xf numFmtId="3" fontId="2" fillId="3" borderId="17" xfId="0" applyNumberFormat="1" applyFont="1" applyFill="1" applyBorder="1"/>
    <xf numFmtId="3" fontId="2" fillId="3" borderId="16" xfId="0" applyNumberFormat="1" applyFont="1" applyFill="1" applyBorder="1"/>
    <xf numFmtId="0" fontId="2" fillId="3" borderId="20" xfId="0" applyFont="1" applyFill="1" applyBorder="1"/>
    <xf numFmtId="0" fontId="0" fillId="0" borderId="25" xfId="0" applyBorder="1"/>
    <xf numFmtId="3" fontId="0" fillId="0" borderId="26" xfId="0" applyNumberFormat="1" applyBorder="1" applyAlignment="1">
      <alignment wrapText="1"/>
    </xf>
    <xf numFmtId="3" fontId="2" fillId="3" borderId="30" xfId="0" applyNumberFormat="1" applyFont="1" applyFill="1" applyBorder="1"/>
    <xf numFmtId="0" fontId="0" fillId="0" borderId="26" xfId="0" applyBorder="1"/>
    <xf numFmtId="0" fontId="0" fillId="0" borderId="28" xfId="0" applyBorder="1" applyAlignment="1">
      <alignment horizontal="right"/>
    </xf>
    <xf numFmtId="0" fontId="0" fillId="0" borderId="31" xfId="0" applyBorder="1" applyAlignment="1"/>
    <xf numFmtId="0" fontId="0" fillId="0" borderId="28" xfId="0" applyBorder="1" applyAlignment="1"/>
    <xf numFmtId="0" fontId="0" fillId="0" borderId="32" xfId="0" applyBorder="1" applyAlignment="1"/>
    <xf numFmtId="0" fontId="12" fillId="0" borderId="26" xfId="1" applyFont="1" applyBorder="1" applyAlignment="1">
      <alignment wrapText="1"/>
    </xf>
    <xf numFmtId="0" fontId="0" fillId="0" borderId="16" xfId="0" applyFill="1" applyBorder="1" applyAlignment="1">
      <alignment wrapText="1"/>
    </xf>
    <xf numFmtId="0" fontId="0" fillId="0" borderId="51" xfId="0" applyBorder="1"/>
    <xf numFmtId="0" fontId="18" fillId="0" borderId="31" xfId="1" applyFont="1" applyBorder="1" applyAlignment="1">
      <alignment wrapText="1"/>
    </xf>
    <xf numFmtId="0" fontId="18" fillId="0" borderId="52" xfId="1" applyFont="1" applyBorder="1" applyAlignment="1">
      <alignment wrapText="1"/>
    </xf>
    <xf numFmtId="0" fontId="0" fillId="0" borderId="53" xfId="0" applyFill="1" applyBorder="1" applyAlignment="1">
      <alignment wrapText="1"/>
    </xf>
    <xf numFmtId="0" fontId="0" fillId="2" borderId="0" xfId="0" applyFill="1" applyAlignment="1">
      <alignment horizontal="center"/>
    </xf>
    <xf numFmtId="0" fontId="0" fillId="2" borderId="0" xfId="0" applyFill="1" applyAlignment="1">
      <alignment wrapText="1"/>
    </xf>
    <xf numFmtId="3" fontId="10" fillId="2" borderId="0" xfId="0" applyNumberFormat="1" applyFont="1" applyFill="1"/>
    <xf numFmtId="0" fontId="0" fillId="2" borderId="0" xfId="0" applyFill="1" applyAlignment="1">
      <alignment horizontal="right" vertical="center"/>
    </xf>
    <xf numFmtId="0" fontId="0" fillId="2" borderId="0" xfId="0" applyFill="1" applyBorder="1" applyAlignment="1">
      <alignment wrapText="1"/>
    </xf>
    <xf numFmtId="1" fontId="2" fillId="2" borderId="0" xfId="0" applyNumberFormat="1" applyFont="1" applyFill="1" applyAlignment="1">
      <alignment horizontal="center"/>
    </xf>
    <xf numFmtId="3" fontId="2" fillId="2" borderId="13" xfId="0" applyNumberFormat="1" applyFont="1" applyFill="1" applyBorder="1"/>
    <xf numFmtId="3" fontId="0" fillId="2" borderId="13" xfId="0" applyNumberFormat="1" applyFill="1" applyBorder="1"/>
    <xf numFmtId="3" fontId="2" fillId="2" borderId="3" xfId="0" applyNumberFormat="1" applyFont="1" applyFill="1" applyBorder="1"/>
    <xf numFmtId="3" fontId="2" fillId="2" borderId="0" xfId="0" applyNumberFormat="1" applyFont="1" applyFill="1" applyBorder="1"/>
    <xf numFmtId="0" fontId="0" fillId="2" borderId="0" xfId="0" applyFill="1" applyBorder="1"/>
    <xf numFmtId="0" fontId="0" fillId="0" borderId="0" xfId="0" applyAlignment="1">
      <alignment horizontal="center"/>
    </xf>
    <xf numFmtId="0" fontId="0" fillId="0" borderId="0" xfId="0" applyFill="1" applyAlignment="1">
      <alignment wrapText="1"/>
    </xf>
    <xf numFmtId="0" fontId="0" fillId="0" borderId="0" xfId="0" applyAlignment="1">
      <alignment wrapText="1"/>
    </xf>
    <xf numFmtId="3" fontId="10" fillId="0" borderId="0" xfId="0" applyNumberFormat="1" applyFont="1"/>
    <xf numFmtId="0" fontId="0" fillId="0" borderId="0" xfId="0" applyAlignment="1">
      <alignment horizontal="right" vertical="center"/>
    </xf>
    <xf numFmtId="0" fontId="0" fillId="0" borderId="0" xfId="0" applyFill="1" applyBorder="1" applyAlignment="1">
      <alignment wrapText="1"/>
    </xf>
    <xf numFmtId="1" fontId="2" fillId="0" borderId="0" xfId="0" applyNumberFormat="1" applyFont="1" applyAlignment="1">
      <alignment horizontal="center"/>
    </xf>
    <xf numFmtId="3" fontId="0" fillId="0" borderId="0" xfId="0" applyNumberFormat="1"/>
    <xf numFmtId="3" fontId="2" fillId="0" borderId="0" xfId="0" applyNumberFormat="1" applyFont="1"/>
    <xf numFmtId="0" fontId="2" fillId="0" borderId="0" xfId="0" applyFont="1"/>
    <xf numFmtId="0" fontId="9" fillId="2" borderId="0" xfId="0" applyFont="1" applyFill="1" applyBorder="1" applyAlignment="1">
      <alignment vertical="center" wrapText="1"/>
    </xf>
    <xf numFmtId="0" fontId="17" fillId="0" borderId="0" xfId="0" applyFont="1"/>
    <xf numFmtId="3" fontId="17" fillId="0" borderId="0" xfId="0" applyNumberFormat="1" applyFont="1"/>
    <xf numFmtId="0" fontId="13" fillId="0" borderId="26" xfId="0" applyFont="1" applyBorder="1" applyAlignment="1">
      <alignment wrapText="1"/>
    </xf>
    <xf numFmtId="0" fontId="14" fillId="6" borderId="26" xfId="0" applyFont="1" applyFill="1" applyBorder="1" applyAlignment="1">
      <alignment wrapText="1"/>
    </xf>
    <xf numFmtId="0" fontId="13" fillId="0" borderId="26" xfId="0" applyFont="1" applyBorder="1" applyAlignment="1">
      <alignment wrapText="1"/>
    </xf>
    <xf numFmtId="0" fontId="13" fillId="0" borderId="26" xfId="0" applyFont="1" applyBorder="1" applyAlignment="1"/>
    <xf numFmtId="0" fontId="17" fillId="2" borderId="0" xfId="0" applyFont="1" applyFill="1"/>
    <xf numFmtId="0" fontId="17" fillId="0" borderId="0" xfId="0" applyFont="1" applyAlignment="1">
      <alignment horizontal="center"/>
    </xf>
    <xf numFmtId="0" fontId="0" fillId="0" borderId="0" xfId="0" applyAlignment="1">
      <alignment horizontal="right" vertical="center" wrapText="1"/>
    </xf>
    <xf numFmtId="1" fontId="2" fillId="0" borderId="0" xfId="0" applyNumberFormat="1" applyFont="1" applyAlignment="1">
      <alignment horizontal="center" wrapText="1"/>
    </xf>
    <xf numFmtId="0" fontId="19" fillId="2" borderId="0" xfId="0" applyFont="1" applyFill="1" applyAlignment="1">
      <alignment horizontal="justify" vertical="center"/>
    </xf>
    <xf numFmtId="3" fontId="0" fillId="2" borderId="0" xfId="0" applyNumberFormat="1" applyFill="1" applyAlignment="1">
      <alignment wrapText="1"/>
    </xf>
    <xf numFmtId="3" fontId="2" fillId="2" borderId="0" xfId="0" applyNumberFormat="1" applyFont="1" applyFill="1"/>
    <xf numFmtId="3" fontId="0" fillId="2" borderId="0" xfId="0" applyNumberFormat="1" applyFill="1"/>
    <xf numFmtId="1" fontId="0" fillId="2" borderId="0" xfId="0" applyNumberFormat="1" applyFill="1"/>
    <xf numFmtId="0" fontId="0" fillId="3" borderId="0" xfId="0" applyFont="1" applyFill="1" applyAlignment="1">
      <alignment horizontal="left" vertical="center"/>
    </xf>
    <xf numFmtId="0" fontId="0" fillId="0" borderId="0" xfId="0" applyAlignment="1"/>
    <xf numFmtId="3" fontId="0" fillId="3" borderId="0" xfId="0" applyNumberFormat="1" applyFill="1"/>
    <xf numFmtId="1" fontId="0" fillId="4" borderId="0" xfId="0" applyNumberFormat="1" applyFill="1"/>
    <xf numFmtId="0" fontId="0" fillId="4" borderId="0" xfId="0" applyFill="1" applyAlignment="1">
      <alignment wrapText="1"/>
    </xf>
    <xf numFmtId="0" fontId="0" fillId="4" borderId="0" xfId="0" applyFill="1"/>
    <xf numFmtId="0" fontId="23" fillId="3" borderId="0" xfId="0" applyFont="1" applyFill="1" applyAlignment="1">
      <alignment vertical="center"/>
    </xf>
    <xf numFmtId="49" fontId="0" fillId="3" borderId="0" xfId="0" applyNumberFormat="1" applyFill="1" applyAlignment="1">
      <alignment horizontal="center" wrapText="1"/>
    </xf>
    <xf numFmtId="0" fontId="2" fillId="3" borderId="0" xfId="0" applyFont="1" applyFill="1" applyAlignment="1">
      <alignment wrapText="1"/>
    </xf>
    <xf numFmtId="0" fontId="0" fillId="3" borderId="0" xfId="0" applyFill="1" applyAlignment="1">
      <alignment wrapText="1"/>
    </xf>
    <xf numFmtId="0" fontId="0" fillId="3" borderId="0" xfId="0" applyFill="1" applyAlignment="1">
      <alignment horizontal="center" wrapText="1"/>
    </xf>
    <xf numFmtId="3" fontId="0" fillId="3" borderId="0" xfId="0" applyNumberFormat="1" applyFill="1" applyAlignment="1">
      <alignment wrapText="1"/>
    </xf>
    <xf numFmtId="3" fontId="2" fillId="3" borderId="0" xfId="0" applyNumberFormat="1" applyFont="1" applyFill="1"/>
    <xf numFmtId="0" fontId="2" fillId="3" borderId="0" xfId="0" applyFont="1" applyFill="1" applyAlignment="1">
      <alignment horizontal="left" vertical="center" indent="2"/>
    </xf>
    <xf numFmtId="0" fontId="2" fillId="3" borderId="0" xfId="0" applyFont="1" applyFill="1" applyAlignment="1"/>
    <xf numFmtId="0" fontId="2" fillId="3" borderId="0" xfId="0" applyFont="1" applyFill="1" applyAlignment="1">
      <alignment horizontal="left" vertical="center"/>
    </xf>
    <xf numFmtId="1" fontId="2" fillId="2" borderId="0" xfId="0" applyNumberFormat="1" applyFont="1" applyFill="1" applyAlignment="1">
      <alignment horizontal="center" wrapText="1"/>
    </xf>
  </cellXfs>
  <cellStyles count="4">
    <cellStyle name="Excel Built-in Normal" xfId="2"/>
    <cellStyle name="Normální" xfId="0" builtinId="0"/>
    <cellStyle name="Normální 2" xfId="1"/>
    <cellStyle name="Normální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8"/>
  <sheetViews>
    <sheetView tabSelected="1" topLeftCell="A80" workbookViewId="0">
      <selection activeCell="AC81" sqref="AC81"/>
    </sheetView>
  </sheetViews>
  <sheetFormatPr defaultRowHeight="15" x14ac:dyDescent="0.25"/>
  <cols>
    <col min="1" max="1" width="2.85546875" style="226" customWidth="1"/>
    <col min="2" max="2" width="23.85546875" style="228" customWidth="1"/>
    <col min="3" max="3" width="38.85546875" style="228" customWidth="1"/>
    <col min="4" max="4" width="16.5703125" style="228" customWidth="1"/>
    <col min="5" max="5" width="5.7109375" customWidth="1"/>
    <col min="6" max="6" width="9.85546875" customWidth="1"/>
    <col min="7" max="7" width="8.85546875" customWidth="1"/>
    <col min="8" max="8" width="7.42578125" bestFit="1" customWidth="1"/>
    <col min="9" max="9" width="7.42578125" customWidth="1"/>
    <col min="10" max="10" width="10.42578125" customWidth="1"/>
    <col min="11" max="12" width="5.42578125" style="245" hidden="1" customWidth="1"/>
    <col min="13" max="13" width="6" style="228" hidden="1" customWidth="1"/>
    <col min="14" max="14" width="5.5703125" style="228" hidden="1" customWidth="1"/>
    <col min="15" max="15" width="6.7109375" style="228" hidden="1" customWidth="1"/>
    <col min="16" max="16" width="6.85546875" style="228" hidden="1" customWidth="1"/>
    <col min="17" max="17" width="7.28515625" style="228" hidden="1" customWidth="1"/>
    <col min="18" max="18" width="5.42578125" style="246" customWidth="1"/>
    <col min="19" max="20" width="12.5703125" hidden="1" customWidth="1"/>
    <col min="21" max="21" width="12" style="233" hidden="1" customWidth="1"/>
    <col min="22" max="22" width="12.5703125" style="233" hidden="1" customWidth="1"/>
    <col min="23" max="23" width="0" hidden="1" customWidth="1"/>
    <col min="24" max="24" width="10.85546875" hidden="1" customWidth="1"/>
    <col min="25" max="26" width="0" hidden="1" customWidth="1"/>
    <col min="27" max="27" width="9.140625" style="234"/>
    <col min="28" max="28" width="7.42578125" style="234" customWidth="1"/>
    <col min="29" max="29" width="6.42578125" style="235" customWidth="1"/>
    <col min="30" max="30" width="28.140625" customWidth="1"/>
    <col min="31" max="31" width="1.140625" customWidth="1"/>
  </cols>
  <sheetData>
    <row r="1" spans="1:31" s="13" customFormat="1" ht="12" customHeight="1" thickBot="1" x14ac:dyDescent="0.35">
      <c r="A1" s="1"/>
      <c r="B1" s="2"/>
      <c r="C1" s="3"/>
      <c r="D1" s="4"/>
      <c r="E1" s="5"/>
      <c r="F1" s="5"/>
      <c r="G1" s="5"/>
      <c r="H1" s="5"/>
      <c r="I1" s="5"/>
      <c r="J1" s="5"/>
      <c r="K1" s="6"/>
      <c r="L1" s="7"/>
      <c r="M1" s="8"/>
      <c r="N1" s="8"/>
      <c r="O1" s="8"/>
      <c r="P1" s="8"/>
      <c r="Q1" s="8"/>
      <c r="R1" s="9"/>
      <c r="S1" s="10"/>
      <c r="T1" s="11"/>
      <c r="U1" s="11"/>
      <c r="V1" s="11"/>
      <c r="W1" s="11"/>
      <c r="X1" s="11"/>
      <c r="Y1" s="11"/>
      <c r="Z1" s="11"/>
      <c r="AA1" s="11"/>
      <c r="AB1" s="11"/>
      <c r="AC1" s="11"/>
      <c r="AD1" s="12"/>
      <c r="AE1" s="5"/>
    </row>
    <row r="2" spans="1:31" s="35" customFormat="1" ht="36.75" customHeight="1" thickBot="1" x14ac:dyDescent="0.3">
      <c r="A2" s="14"/>
      <c r="B2" s="15" t="s">
        <v>0</v>
      </c>
      <c r="C2" s="16"/>
      <c r="D2" s="16"/>
      <c r="E2" s="16"/>
      <c r="F2" s="17"/>
      <c r="G2" s="18" t="s">
        <v>1</v>
      </c>
      <c r="H2" s="19"/>
      <c r="I2" s="19"/>
      <c r="J2" s="20"/>
      <c r="K2" s="21"/>
      <c r="L2" s="22"/>
      <c r="M2" s="22"/>
      <c r="N2" s="22"/>
      <c r="O2" s="22"/>
      <c r="P2" s="22"/>
      <c r="Q2" s="22"/>
      <c r="R2" s="23"/>
      <c r="S2" s="24">
        <v>0.8</v>
      </c>
      <c r="T2" s="25"/>
      <c r="U2" s="25"/>
      <c r="V2" s="26"/>
      <c r="W2" s="27">
        <v>0.9</v>
      </c>
      <c r="X2" s="28"/>
      <c r="Y2" s="28"/>
      <c r="Z2" s="29"/>
      <c r="AA2" s="30" t="s">
        <v>2</v>
      </c>
      <c r="AB2" s="31"/>
      <c r="AC2" s="32"/>
      <c r="AD2" s="33" t="s">
        <v>3</v>
      </c>
      <c r="AE2" s="34"/>
    </row>
    <row r="3" spans="1:31" s="59" customFormat="1" ht="18" customHeight="1" thickBot="1" x14ac:dyDescent="0.3">
      <c r="A3" s="36"/>
      <c r="B3" s="37" t="s">
        <v>4</v>
      </c>
      <c r="C3" s="38" t="s">
        <v>5</v>
      </c>
      <c r="D3" s="39" t="s">
        <v>6</v>
      </c>
      <c r="E3" s="40" t="s">
        <v>7</v>
      </c>
      <c r="F3" s="41" t="s">
        <v>8</v>
      </c>
      <c r="G3" s="42">
        <v>2020</v>
      </c>
      <c r="H3" s="43">
        <v>2021</v>
      </c>
      <c r="I3" s="43">
        <v>2022</v>
      </c>
      <c r="J3" s="43" t="s">
        <v>9</v>
      </c>
      <c r="K3" s="44"/>
      <c r="L3" s="44"/>
      <c r="M3" s="44"/>
      <c r="N3" s="44"/>
      <c r="O3" s="44"/>
      <c r="P3" s="44"/>
      <c r="Q3" s="45" t="s">
        <v>10</v>
      </c>
      <c r="R3" s="46" t="s">
        <v>11</v>
      </c>
      <c r="S3" s="47" t="s">
        <v>12</v>
      </c>
      <c r="T3" s="48" t="s">
        <v>13</v>
      </c>
      <c r="U3" s="49">
        <v>2021</v>
      </c>
      <c r="V3" s="50">
        <v>2022</v>
      </c>
      <c r="W3" s="51" t="s">
        <v>14</v>
      </c>
      <c r="X3" s="52" t="s">
        <v>13</v>
      </c>
      <c r="Y3" s="53">
        <v>2021</v>
      </c>
      <c r="Z3" s="50">
        <v>2022</v>
      </c>
      <c r="AA3" s="54">
        <v>2020</v>
      </c>
      <c r="AB3" s="55">
        <v>2021</v>
      </c>
      <c r="AC3" s="56">
        <v>2022</v>
      </c>
      <c r="AD3" s="57"/>
      <c r="AE3" s="58"/>
    </row>
    <row r="4" spans="1:31" x14ac:dyDescent="0.25">
      <c r="A4" s="60">
        <v>1</v>
      </c>
      <c r="B4" s="61" t="s">
        <v>15</v>
      </c>
      <c r="C4" s="62" t="s">
        <v>16</v>
      </c>
      <c r="D4" s="63" t="s">
        <v>17</v>
      </c>
      <c r="E4" s="64" t="s">
        <v>18</v>
      </c>
      <c r="F4" s="65">
        <v>167000</v>
      </c>
      <c r="G4" s="66">
        <v>70000</v>
      </c>
      <c r="H4" s="65">
        <v>0</v>
      </c>
      <c r="I4" s="65">
        <v>0</v>
      </c>
      <c r="J4" s="65">
        <v>70000</v>
      </c>
      <c r="K4" s="67">
        <v>100</v>
      </c>
      <c r="L4" s="67">
        <v>88</v>
      </c>
      <c r="M4" s="68">
        <v>100</v>
      </c>
      <c r="N4" s="69">
        <v>95</v>
      </c>
      <c r="O4" s="70">
        <v>90</v>
      </c>
      <c r="P4" s="70">
        <v>100</v>
      </c>
      <c r="Q4" s="71"/>
      <c r="R4" s="72">
        <f t="shared" ref="R4:R22" si="0">SUM(K4:Q4)/6</f>
        <v>95.5</v>
      </c>
      <c r="S4" s="66">
        <f t="shared" ref="S4:S23" si="1">SUM(G4*0.8)</f>
        <v>56000</v>
      </c>
      <c r="T4" s="73">
        <v>56000</v>
      </c>
      <c r="U4" s="65">
        <f>SUM(H4*0.8)</f>
        <v>0</v>
      </c>
      <c r="V4" s="74">
        <f>SUM(I4*0.8)</f>
        <v>0</v>
      </c>
      <c r="W4" s="75">
        <f t="shared" ref="W4:W67" si="2">SUM(G4*0.9)</f>
        <v>63000</v>
      </c>
      <c r="X4" s="76">
        <v>63000</v>
      </c>
      <c r="Y4" s="77">
        <f t="shared" ref="Y4:Z35" si="3">SUM(H4*0.9)</f>
        <v>0</v>
      </c>
      <c r="Z4" s="78">
        <f t="shared" si="3"/>
        <v>0</v>
      </c>
      <c r="AA4" s="79">
        <v>63000</v>
      </c>
      <c r="AB4" s="80"/>
      <c r="AC4" s="81"/>
      <c r="AD4" s="82"/>
      <c r="AE4" s="83"/>
    </row>
    <row r="5" spans="1:31" ht="30" x14ac:dyDescent="0.25">
      <c r="A5" s="84">
        <v>2</v>
      </c>
      <c r="B5" s="85" t="s">
        <v>19</v>
      </c>
      <c r="C5" s="86" t="s">
        <v>20</v>
      </c>
      <c r="D5" s="87" t="s">
        <v>21</v>
      </c>
      <c r="E5" s="88" t="s">
        <v>22</v>
      </c>
      <c r="F5" s="89">
        <v>221100</v>
      </c>
      <c r="G5" s="90">
        <v>80000</v>
      </c>
      <c r="H5" s="89">
        <v>0</v>
      </c>
      <c r="I5" s="89">
        <v>0</v>
      </c>
      <c r="J5" s="89">
        <v>80000</v>
      </c>
      <c r="K5" s="91">
        <v>90</v>
      </c>
      <c r="L5" s="91">
        <v>82</v>
      </c>
      <c r="M5" s="92">
        <v>100</v>
      </c>
      <c r="N5" s="93">
        <v>90</v>
      </c>
      <c r="O5" s="94">
        <v>100</v>
      </c>
      <c r="P5" s="94">
        <v>90</v>
      </c>
      <c r="Q5" s="95"/>
      <c r="R5" s="96">
        <f t="shared" si="0"/>
        <v>92</v>
      </c>
      <c r="S5" s="90">
        <f t="shared" si="1"/>
        <v>64000</v>
      </c>
      <c r="T5" s="97">
        <v>64000</v>
      </c>
      <c r="U5" s="89">
        <f>SUM(H5*0.8)</f>
        <v>0</v>
      </c>
      <c r="V5" s="98">
        <f>SUM(I5*0.8)</f>
        <v>0</v>
      </c>
      <c r="W5" s="75">
        <f t="shared" si="2"/>
        <v>72000</v>
      </c>
      <c r="X5" s="99">
        <v>72000</v>
      </c>
      <c r="Y5" s="77">
        <f t="shared" si="3"/>
        <v>0</v>
      </c>
      <c r="Z5" s="100">
        <f t="shared" si="3"/>
        <v>0</v>
      </c>
      <c r="AA5" s="101">
        <v>72000</v>
      </c>
      <c r="AB5" s="102"/>
      <c r="AC5" s="103"/>
      <c r="AD5" s="104"/>
      <c r="AE5" s="83"/>
    </row>
    <row r="6" spans="1:31" x14ac:dyDescent="0.25">
      <c r="A6" s="60">
        <v>3</v>
      </c>
      <c r="B6" s="85" t="s">
        <v>23</v>
      </c>
      <c r="C6" s="86" t="s">
        <v>24</v>
      </c>
      <c r="D6" s="87" t="s">
        <v>25</v>
      </c>
      <c r="E6" s="88" t="s">
        <v>26</v>
      </c>
      <c r="F6" s="89">
        <v>255190</v>
      </c>
      <c r="G6" s="90">
        <v>48400</v>
      </c>
      <c r="H6" s="89">
        <v>91600</v>
      </c>
      <c r="I6" s="89">
        <v>0</v>
      </c>
      <c r="J6" s="89">
        <v>140000</v>
      </c>
      <c r="K6" s="91">
        <v>100</v>
      </c>
      <c r="L6" s="91">
        <v>88</v>
      </c>
      <c r="M6" s="92">
        <v>90</v>
      </c>
      <c r="N6" s="93">
        <v>90</v>
      </c>
      <c r="O6" s="94">
        <v>90</v>
      </c>
      <c r="P6" s="94">
        <v>85</v>
      </c>
      <c r="Q6" s="95"/>
      <c r="R6" s="96">
        <f t="shared" si="0"/>
        <v>90.5</v>
      </c>
      <c r="S6" s="90">
        <f t="shared" si="1"/>
        <v>38720</v>
      </c>
      <c r="T6" s="97">
        <v>39000</v>
      </c>
      <c r="U6" s="89">
        <v>73000</v>
      </c>
      <c r="V6" s="98">
        <f t="shared" ref="V6:V69" si="4">SUM(I6*0.8)</f>
        <v>0</v>
      </c>
      <c r="W6" s="75">
        <f t="shared" si="2"/>
        <v>43560</v>
      </c>
      <c r="X6" s="99">
        <v>44000</v>
      </c>
      <c r="Y6" s="77">
        <f t="shared" si="3"/>
        <v>82440</v>
      </c>
      <c r="Z6" s="77">
        <f t="shared" si="3"/>
        <v>0</v>
      </c>
      <c r="AA6" s="101">
        <v>44000</v>
      </c>
      <c r="AB6" s="102">
        <v>82000</v>
      </c>
      <c r="AC6" s="103"/>
      <c r="AD6" s="104"/>
      <c r="AE6" s="83"/>
    </row>
    <row r="7" spans="1:31" x14ac:dyDescent="0.25">
      <c r="A7" s="84">
        <v>4</v>
      </c>
      <c r="B7" s="85" t="s">
        <v>27</v>
      </c>
      <c r="C7" s="86" t="s">
        <v>28</v>
      </c>
      <c r="D7" s="87" t="s">
        <v>29</v>
      </c>
      <c r="E7" s="88" t="s">
        <v>30</v>
      </c>
      <c r="F7" s="89">
        <v>124500</v>
      </c>
      <c r="G7" s="90">
        <v>65000</v>
      </c>
      <c r="H7" s="89">
        <v>0</v>
      </c>
      <c r="I7" s="89">
        <v>0</v>
      </c>
      <c r="J7" s="89">
        <v>65000</v>
      </c>
      <c r="K7" s="91">
        <v>99</v>
      </c>
      <c r="L7" s="91">
        <v>87</v>
      </c>
      <c r="M7" s="92">
        <v>90</v>
      </c>
      <c r="N7" s="93">
        <v>76</v>
      </c>
      <c r="O7" s="94">
        <v>100</v>
      </c>
      <c r="P7" s="94">
        <v>90</v>
      </c>
      <c r="Q7" s="95"/>
      <c r="R7" s="96">
        <f t="shared" si="0"/>
        <v>90.333333333333329</v>
      </c>
      <c r="S7" s="90">
        <f t="shared" si="1"/>
        <v>52000</v>
      </c>
      <c r="T7" s="97">
        <v>52000</v>
      </c>
      <c r="U7" s="89">
        <f>SUM(H7*0.8)</f>
        <v>0</v>
      </c>
      <c r="V7" s="98">
        <f t="shared" si="4"/>
        <v>0</v>
      </c>
      <c r="W7" s="75">
        <f t="shared" si="2"/>
        <v>58500</v>
      </c>
      <c r="X7" s="99">
        <v>58000</v>
      </c>
      <c r="Y7" s="77">
        <f t="shared" si="3"/>
        <v>0</v>
      </c>
      <c r="Z7" s="77">
        <f t="shared" si="3"/>
        <v>0</v>
      </c>
      <c r="AA7" s="101">
        <v>58000</v>
      </c>
      <c r="AB7" s="102"/>
      <c r="AC7" s="103"/>
      <c r="AD7" s="104"/>
      <c r="AE7" s="83"/>
    </row>
    <row r="8" spans="1:31" ht="30" x14ac:dyDescent="0.25">
      <c r="A8" s="60">
        <v>5</v>
      </c>
      <c r="B8" s="85" t="s">
        <v>31</v>
      </c>
      <c r="C8" s="86" t="s">
        <v>32</v>
      </c>
      <c r="D8" s="87" t="s">
        <v>33</v>
      </c>
      <c r="E8" s="88" t="s">
        <v>34</v>
      </c>
      <c r="F8" s="89">
        <v>150500</v>
      </c>
      <c r="G8" s="90">
        <v>60000</v>
      </c>
      <c r="H8" s="89">
        <v>0</v>
      </c>
      <c r="I8" s="89">
        <v>0</v>
      </c>
      <c r="J8" s="89">
        <v>60000</v>
      </c>
      <c r="K8" s="91">
        <v>99</v>
      </c>
      <c r="L8" s="91">
        <v>82</v>
      </c>
      <c r="M8" s="92">
        <v>70</v>
      </c>
      <c r="N8" s="93">
        <v>88</v>
      </c>
      <c r="O8" s="94">
        <v>100</v>
      </c>
      <c r="P8" s="94">
        <v>100</v>
      </c>
      <c r="Q8" s="95"/>
      <c r="R8" s="96">
        <f t="shared" si="0"/>
        <v>89.833333333333329</v>
      </c>
      <c r="S8" s="90">
        <f t="shared" si="1"/>
        <v>48000</v>
      </c>
      <c r="T8" s="97">
        <v>48000</v>
      </c>
      <c r="U8" s="89">
        <f>SUM(H8*0.8)</f>
        <v>0</v>
      </c>
      <c r="V8" s="98">
        <f t="shared" si="4"/>
        <v>0</v>
      </c>
      <c r="W8" s="75">
        <f t="shared" si="2"/>
        <v>54000</v>
      </c>
      <c r="X8" s="99">
        <v>54000</v>
      </c>
      <c r="Y8" s="77">
        <f t="shared" si="3"/>
        <v>0</v>
      </c>
      <c r="Z8" s="77">
        <f t="shared" si="3"/>
        <v>0</v>
      </c>
      <c r="AA8" s="101">
        <v>40000</v>
      </c>
      <c r="AB8" s="102"/>
      <c r="AC8" s="103"/>
      <c r="AD8" s="104"/>
      <c r="AE8" s="83"/>
    </row>
    <row r="9" spans="1:31" ht="30" x14ac:dyDescent="0.25">
      <c r="A9" s="84">
        <v>6</v>
      </c>
      <c r="B9" s="85" t="s">
        <v>35</v>
      </c>
      <c r="C9" s="86" t="s">
        <v>36</v>
      </c>
      <c r="D9" s="87" t="s">
        <v>37</v>
      </c>
      <c r="E9" s="88" t="s">
        <v>34</v>
      </c>
      <c r="F9" s="89">
        <v>187500</v>
      </c>
      <c r="G9" s="90">
        <v>26000</v>
      </c>
      <c r="H9" s="89">
        <v>76500</v>
      </c>
      <c r="I9" s="89">
        <v>0</v>
      </c>
      <c r="J9" s="89">
        <v>102500</v>
      </c>
      <c r="K9" s="91">
        <v>98</v>
      </c>
      <c r="L9" s="91">
        <v>81</v>
      </c>
      <c r="M9" s="92">
        <v>80</v>
      </c>
      <c r="N9" s="93">
        <v>95</v>
      </c>
      <c r="O9" s="94">
        <v>90</v>
      </c>
      <c r="P9" s="94">
        <v>95</v>
      </c>
      <c r="Q9" s="95"/>
      <c r="R9" s="96">
        <f t="shared" si="0"/>
        <v>89.833333333333329</v>
      </c>
      <c r="S9" s="90">
        <f t="shared" si="1"/>
        <v>20800</v>
      </c>
      <c r="T9" s="97">
        <v>21000</v>
      </c>
      <c r="U9" s="89">
        <v>61000</v>
      </c>
      <c r="V9" s="98">
        <f t="shared" si="4"/>
        <v>0</v>
      </c>
      <c r="W9" s="75">
        <f t="shared" si="2"/>
        <v>23400</v>
      </c>
      <c r="X9" s="99">
        <v>23000</v>
      </c>
      <c r="Y9" s="77">
        <f t="shared" si="3"/>
        <v>68850</v>
      </c>
      <c r="Z9" s="77">
        <f t="shared" si="3"/>
        <v>0</v>
      </c>
      <c r="AA9" s="101">
        <v>23000</v>
      </c>
      <c r="AB9" s="102">
        <v>68000</v>
      </c>
      <c r="AC9" s="103"/>
      <c r="AD9" s="104"/>
      <c r="AE9" s="83"/>
    </row>
    <row r="10" spans="1:31" x14ac:dyDescent="0.25">
      <c r="A10" s="60">
        <v>7</v>
      </c>
      <c r="B10" s="85" t="s">
        <v>27</v>
      </c>
      <c r="C10" s="86" t="s">
        <v>38</v>
      </c>
      <c r="D10" s="87" t="s">
        <v>27</v>
      </c>
      <c r="E10" s="88" t="s">
        <v>39</v>
      </c>
      <c r="F10" s="89">
        <v>95000</v>
      </c>
      <c r="G10" s="90">
        <v>50000</v>
      </c>
      <c r="H10" s="89">
        <v>0</v>
      </c>
      <c r="I10" s="89">
        <v>0</v>
      </c>
      <c r="J10" s="89">
        <v>50000</v>
      </c>
      <c r="K10" s="91">
        <v>100</v>
      </c>
      <c r="L10" s="91">
        <v>81</v>
      </c>
      <c r="M10" s="92">
        <v>90</v>
      </c>
      <c r="N10" s="93">
        <v>73</v>
      </c>
      <c r="O10" s="94">
        <v>90</v>
      </c>
      <c r="P10" s="94">
        <v>100</v>
      </c>
      <c r="Q10" s="95"/>
      <c r="R10" s="96">
        <f t="shared" si="0"/>
        <v>89</v>
      </c>
      <c r="S10" s="90">
        <f t="shared" si="1"/>
        <v>40000</v>
      </c>
      <c r="T10" s="97">
        <v>40000</v>
      </c>
      <c r="U10" s="89">
        <f t="shared" ref="U10:U17" si="5">SUM(H10*0.8)</f>
        <v>0</v>
      </c>
      <c r="V10" s="98">
        <f t="shared" si="4"/>
        <v>0</v>
      </c>
      <c r="W10" s="75">
        <f t="shared" si="2"/>
        <v>45000</v>
      </c>
      <c r="X10" s="99">
        <v>45000</v>
      </c>
      <c r="Y10" s="77">
        <f t="shared" si="3"/>
        <v>0</v>
      </c>
      <c r="Z10" s="77">
        <f t="shared" si="3"/>
        <v>0</v>
      </c>
      <c r="AA10" s="101">
        <v>40000</v>
      </c>
      <c r="AB10" s="102"/>
      <c r="AC10" s="103"/>
      <c r="AD10" s="104"/>
      <c r="AE10" s="83"/>
    </row>
    <row r="11" spans="1:31" ht="30" x14ac:dyDescent="0.25">
      <c r="A11" s="84">
        <v>8</v>
      </c>
      <c r="B11" s="85" t="s">
        <v>31</v>
      </c>
      <c r="C11" s="86" t="s">
        <v>40</v>
      </c>
      <c r="D11" s="87" t="s">
        <v>41</v>
      </c>
      <c r="E11" s="88" t="s">
        <v>42</v>
      </c>
      <c r="F11" s="89">
        <v>262600</v>
      </c>
      <c r="G11" s="90">
        <v>120000</v>
      </c>
      <c r="H11" s="89">
        <v>0</v>
      </c>
      <c r="I11" s="89">
        <v>0</v>
      </c>
      <c r="J11" s="89">
        <v>120000</v>
      </c>
      <c r="K11" s="91">
        <v>100</v>
      </c>
      <c r="L11" s="91">
        <v>83</v>
      </c>
      <c r="M11" s="92">
        <v>100</v>
      </c>
      <c r="N11" s="93">
        <v>80</v>
      </c>
      <c r="O11" s="94">
        <v>80</v>
      </c>
      <c r="P11" s="94">
        <v>90</v>
      </c>
      <c r="Q11" s="95"/>
      <c r="R11" s="96">
        <f t="shared" si="0"/>
        <v>88.833333333333329</v>
      </c>
      <c r="S11" s="90">
        <f t="shared" si="1"/>
        <v>96000</v>
      </c>
      <c r="T11" s="97">
        <v>96000</v>
      </c>
      <c r="U11" s="89">
        <f t="shared" si="5"/>
        <v>0</v>
      </c>
      <c r="V11" s="98">
        <f t="shared" si="4"/>
        <v>0</v>
      </c>
      <c r="W11" s="75">
        <f t="shared" si="2"/>
        <v>108000</v>
      </c>
      <c r="X11" s="99">
        <v>108000</v>
      </c>
      <c r="Y11" s="77">
        <f t="shared" si="3"/>
        <v>0</v>
      </c>
      <c r="Z11" s="77">
        <f t="shared" si="3"/>
        <v>0</v>
      </c>
      <c r="AA11" s="101">
        <v>96000</v>
      </c>
      <c r="AB11" s="102"/>
      <c r="AC11" s="103"/>
      <c r="AD11" s="104"/>
      <c r="AE11" s="83"/>
    </row>
    <row r="12" spans="1:31" x14ac:dyDescent="0.25">
      <c r="A12" s="60">
        <v>9</v>
      </c>
      <c r="B12" s="85" t="s">
        <v>43</v>
      </c>
      <c r="C12" s="86" t="s">
        <v>44</v>
      </c>
      <c r="D12" s="87" t="s">
        <v>45</v>
      </c>
      <c r="E12" s="88" t="s">
        <v>46</v>
      </c>
      <c r="F12" s="89">
        <v>159300</v>
      </c>
      <c r="G12" s="90">
        <v>81000</v>
      </c>
      <c r="H12" s="89">
        <v>0</v>
      </c>
      <c r="I12" s="89">
        <v>0</v>
      </c>
      <c r="J12" s="89">
        <v>81000</v>
      </c>
      <c r="K12" s="91">
        <v>100</v>
      </c>
      <c r="L12" s="91">
        <v>83</v>
      </c>
      <c r="M12" s="92">
        <v>90</v>
      </c>
      <c r="N12" s="93">
        <v>85</v>
      </c>
      <c r="O12" s="94">
        <v>100</v>
      </c>
      <c r="P12" s="94">
        <v>75</v>
      </c>
      <c r="Q12" s="95"/>
      <c r="R12" s="96">
        <f t="shared" si="0"/>
        <v>88.833333333333329</v>
      </c>
      <c r="S12" s="90">
        <f t="shared" si="1"/>
        <v>64800</v>
      </c>
      <c r="T12" s="97">
        <v>65000</v>
      </c>
      <c r="U12" s="89">
        <f t="shared" si="5"/>
        <v>0</v>
      </c>
      <c r="V12" s="98">
        <f t="shared" si="4"/>
        <v>0</v>
      </c>
      <c r="W12" s="75">
        <f t="shared" si="2"/>
        <v>72900</v>
      </c>
      <c r="X12" s="99">
        <v>73000</v>
      </c>
      <c r="Y12" s="77">
        <f t="shared" si="3"/>
        <v>0</v>
      </c>
      <c r="Z12" s="77">
        <f t="shared" si="3"/>
        <v>0</v>
      </c>
      <c r="AA12" s="101">
        <v>73000</v>
      </c>
      <c r="AB12" s="102"/>
      <c r="AC12" s="103"/>
      <c r="AD12" s="104"/>
      <c r="AE12" s="83"/>
    </row>
    <row r="13" spans="1:31" ht="30" x14ac:dyDescent="0.25">
      <c r="A13" s="84">
        <v>10</v>
      </c>
      <c r="B13" s="85" t="s">
        <v>47</v>
      </c>
      <c r="C13" s="86" t="s">
        <v>48</v>
      </c>
      <c r="D13" s="87" t="s">
        <v>49</v>
      </c>
      <c r="E13" s="88" t="s">
        <v>50</v>
      </c>
      <c r="F13" s="89">
        <v>149510</v>
      </c>
      <c r="G13" s="90">
        <v>64000</v>
      </c>
      <c r="H13" s="89">
        <v>0</v>
      </c>
      <c r="I13" s="89">
        <v>0</v>
      </c>
      <c r="J13" s="89">
        <v>64000</v>
      </c>
      <c r="K13" s="91">
        <v>80</v>
      </c>
      <c r="L13" s="91">
        <v>81</v>
      </c>
      <c r="M13" s="92">
        <v>100</v>
      </c>
      <c r="N13" s="93">
        <v>95</v>
      </c>
      <c r="O13" s="94">
        <v>100</v>
      </c>
      <c r="P13" s="94">
        <v>75</v>
      </c>
      <c r="Q13" s="95"/>
      <c r="R13" s="96">
        <f t="shared" si="0"/>
        <v>88.5</v>
      </c>
      <c r="S13" s="90">
        <f t="shared" si="1"/>
        <v>51200</v>
      </c>
      <c r="T13" s="97">
        <v>51000</v>
      </c>
      <c r="U13" s="89">
        <f t="shared" si="5"/>
        <v>0</v>
      </c>
      <c r="V13" s="98">
        <f t="shared" si="4"/>
        <v>0</v>
      </c>
      <c r="W13" s="75">
        <f t="shared" si="2"/>
        <v>57600</v>
      </c>
      <c r="X13" s="99">
        <v>58000</v>
      </c>
      <c r="Y13" s="77">
        <f t="shared" si="3"/>
        <v>0</v>
      </c>
      <c r="Z13" s="77">
        <f t="shared" si="3"/>
        <v>0</v>
      </c>
      <c r="AA13" s="101">
        <v>58000</v>
      </c>
      <c r="AB13" s="102"/>
      <c r="AC13" s="103"/>
      <c r="AD13" s="104"/>
      <c r="AE13" s="83"/>
    </row>
    <row r="14" spans="1:31" x14ac:dyDescent="0.25">
      <c r="A14" s="60">
        <v>11</v>
      </c>
      <c r="B14" s="85" t="s">
        <v>15</v>
      </c>
      <c r="C14" s="86" t="s">
        <v>51</v>
      </c>
      <c r="D14" s="87" t="s">
        <v>52</v>
      </c>
      <c r="E14" s="88" t="s">
        <v>30</v>
      </c>
      <c r="F14" s="89">
        <v>197180</v>
      </c>
      <c r="G14" s="90">
        <v>60000</v>
      </c>
      <c r="H14" s="89">
        <v>0</v>
      </c>
      <c r="I14" s="89">
        <v>0</v>
      </c>
      <c r="J14" s="89">
        <v>60000</v>
      </c>
      <c r="K14" s="91">
        <v>97</v>
      </c>
      <c r="L14" s="91">
        <v>81</v>
      </c>
      <c r="M14" s="92">
        <v>70</v>
      </c>
      <c r="N14" s="105">
        <v>95</v>
      </c>
      <c r="O14" s="94">
        <v>90</v>
      </c>
      <c r="P14" s="94">
        <v>90</v>
      </c>
      <c r="Q14" s="95"/>
      <c r="R14" s="96">
        <f t="shared" si="0"/>
        <v>87.166666666666671</v>
      </c>
      <c r="S14" s="90">
        <f t="shared" si="1"/>
        <v>48000</v>
      </c>
      <c r="T14" s="97">
        <v>48000</v>
      </c>
      <c r="U14" s="89">
        <f t="shared" si="5"/>
        <v>0</v>
      </c>
      <c r="V14" s="98">
        <f t="shared" si="4"/>
        <v>0</v>
      </c>
      <c r="W14" s="75">
        <f t="shared" si="2"/>
        <v>54000</v>
      </c>
      <c r="X14" s="99">
        <v>54000</v>
      </c>
      <c r="Y14" s="77">
        <f t="shared" si="3"/>
        <v>0</v>
      </c>
      <c r="Z14" s="77">
        <f t="shared" si="3"/>
        <v>0</v>
      </c>
      <c r="AA14" s="101">
        <v>48000</v>
      </c>
      <c r="AB14" s="102"/>
      <c r="AC14" s="103"/>
      <c r="AD14" s="104"/>
      <c r="AE14" s="83"/>
    </row>
    <row r="15" spans="1:31" ht="30" x14ac:dyDescent="0.25">
      <c r="A15" s="84">
        <v>12</v>
      </c>
      <c r="B15" s="85" t="s">
        <v>53</v>
      </c>
      <c r="C15" s="86" t="s">
        <v>54</v>
      </c>
      <c r="D15" s="87" t="s">
        <v>55</v>
      </c>
      <c r="E15" s="88" t="s">
        <v>22</v>
      </c>
      <c r="F15" s="89">
        <v>357220</v>
      </c>
      <c r="G15" s="90">
        <v>90000</v>
      </c>
      <c r="H15" s="89">
        <v>0</v>
      </c>
      <c r="I15" s="89">
        <v>0</v>
      </c>
      <c r="J15" s="89">
        <v>90000</v>
      </c>
      <c r="K15" s="91">
        <v>90</v>
      </c>
      <c r="L15" s="91">
        <v>75</v>
      </c>
      <c r="M15" s="92">
        <v>100</v>
      </c>
      <c r="N15" s="93">
        <v>87</v>
      </c>
      <c r="O15" s="94">
        <v>90</v>
      </c>
      <c r="P15" s="94">
        <v>80</v>
      </c>
      <c r="Q15" s="95"/>
      <c r="R15" s="96">
        <f t="shared" si="0"/>
        <v>87</v>
      </c>
      <c r="S15" s="90">
        <f t="shared" si="1"/>
        <v>72000</v>
      </c>
      <c r="T15" s="97">
        <v>72000</v>
      </c>
      <c r="U15" s="89">
        <f t="shared" si="5"/>
        <v>0</v>
      </c>
      <c r="V15" s="98">
        <f t="shared" si="4"/>
        <v>0</v>
      </c>
      <c r="W15" s="75">
        <f t="shared" si="2"/>
        <v>81000</v>
      </c>
      <c r="X15" s="99">
        <v>81000</v>
      </c>
      <c r="Y15" s="77">
        <f t="shared" si="3"/>
        <v>0</v>
      </c>
      <c r="Z15" s="77">
        <f t="shared" si="3"/>
        <v>0</v>
      </c>
      <c r="AA15" s="101">
        <v>81000</v>
      </c>
      <c r="AB15" s="102"/>
      <c r="AC15" s="103"/>
      <c r="AD15" s="104"/>
      <c r="AE15" s="83"/>
    </row>
    <row r="16" spans="1:31" x14ac:dyDescent="0.25">
      <c r="A16" s="60">
        <v>13</v>
      </c>
      <c r="B16" s="85" t="s">
        <v>56</v>
      </c>
      <c r="C16" s="86" t="s">
        <v>57</v>
      </c>
      <c r="D16" s="87" t="s">
        <v>58</v>
      </c>
      <c r="E16" s="88" t="s">
        <v>59</v>
      </c>
      <c r="F16" s="89">
        <v>263300</v>
      </c>
      <c r="G16" s="90">
        <v>123415</v>
      </c>
      <c r="H16" s="89">
        <v>0</v>
      </c>
      <c r="I16" s="89">
        <v>0</v>
      </c>
      <c r="J16" s="89">
        <v>123415</v>
      </c>
      <c r="K16" s="91">
        <v>70</v>
      </c>
      <c r="L16" s="91">
        <v>78</v>
      </c>
      <c r="M16" s="92">
        <v>100</v>
      </c>
      <c r="N16" s="93">
        <v>83</v>
      </c>
      <c r="O16" s="94">
        <v>100</v>
      </c>
      <c r="P16" s="94">
        <v>90</v>
      </c>
      <c r="Q16" s="95"/>
      <c r="R16" s="96">
        <f t="shared" si="0"/>
        <v>86.833333333333329</v>
      </c>
      <c r="S16" s="90">
        <f t="shared" si="1"/>
        <v>98732</v>
      </c>
      <c r="T16" s="97">
        <v>99000</v>
      </c>
      <c r="U16" s="89">
        <f t="shared" si="5"/>
        <v>0</v>
      </c>
      <c r="V16" s="98">
        <f t="shared" si="4"/>
        <v>0</v>
      </c>
      <c r="W16" s="75">
        <f t="shared" si="2"/>
        <v>111073.5</v>
      </c>
      <c r="X16" s="99">
        <v>111000</v>
      </c>
      <c r="Y16" s="77">
        <f t="shared" si="3"/>
        <v>0</v>
      </c>
      <c r="Z16" s="77">
        <f t="shared" si="3"/>
        <v>0</v>
      </c>
      <c r="AA16" s="101">
        <v>85000</v>
      </c>
      <c r="AB16" s="102"/>
      <c r="AC16" s="103"/>
      <c r="AD16" s="104"/>
      <c r="AE16" s="83"/>
    </row>
    <row r="17" spans="1:31" ht="30" x14ac:dyDescent="0.25">
      <c r="A17" s="84">
        <v>14</v>
      </c>
      <c r="B17" s="85" t="s">
        <v>60</v>
      </c>
      <c r="C17" s="86" t="s">
        <v>61</v>
      </c>
      <c r="D17" s="87" t="s">
        <v>62</v>
      </c>
      <c r="E17" s="88" t="s">
        <v>50</v>
      </c>
      <c r="F17" s="89">
        <v>276000</v>
      </c>
      <c r="G17" s="90">
        <v>45000</v>
      </c>
      <c r="H17" s="89">
        <v>80000</v>
      </c>
      <c r="I17" s="89">
        <v>0</v>
      </c>
      <c r="J17" s="89">
        <v>125000</v>
      </c>
      <c r="K17" s="91">
        <v>100</v>
      </c>
      <c r="L17" s="91">
        <v>81</v>
      </c>
      <c r="M17" s="92">
        <v>80</v>
      </c>
      <c r="N17" s="93">
        <v>90</v>
      </c>
      <c r="O17" s="94">
        <v>90</v>
      </c>
      <c r="P17" s="94">
        <v>80</v>
      </c>
      <c r="Q17" s="95"/>
      <c r="R17" s="96">
        <f t="shared" si="0"/>
        <v>86.833333333333329</v>
      </c>
      <c r="S17" s="90">
        <f t="shared" si="1"/>
        <v>36000</v>
      </c>
      <c r="T17" s="97">
        <v>36000</v>
      </c>
      <c r="U17" s="89">
        <f t="shared" si="5"/>
        <v>64000</v>
      </c>
      <c r="V17" s="98">
        <f t="shared" si="4"/>
        <v>0</v>
      </c>
      <c r="W17" s="75">
        <f t="shared" si="2"/>
        <v>40500</v>
      </c>
      <c r="X17" s="99">
        <v>40000</v>
      </c>
      <c r="Y17" s="77">
        <f t="shared" si="3"/>
        <v>72000</v>
      </c>
      <c r="Z17" s="77">
        <f t="shared" si="3"/>
        <v>0</v>
      </c>
      <c r="AA17" s="101">
        <v>30000</v>
      </c>
      <c r="AB17" s="102">
        <v>50000</v>
      </c>
      <c r="AC17" s="103"/>
      <c r="AD17" s="104"/>
      <c r="AE17" s="83"/>
    </row>
    <row r="18" spans="1:31" s="127" customFormat="1" x14ac:dyDescent="0.25">
      <c r="A18" s="60">
        <v>15</v>
      </c>
      <c r="B18" s="106" t="s">
        <v>23</v>
      </c>
      <c r="C18" s="107" t="s">
        <v>63</v>
      </c>
      <c r="D18" s="108" t="s">
        <v>64</v>
      </c>
      <c r="E18" s="109" t="s">
        <v>30</v>
      </c>
      <c r="F18" s="110">
        <v>345981</v>
      </c>
      <c r="G18" s="111">
        <v>139000</v>
      </c>
      <c r="H18" s="110">
        <v>68000</v>
      </c>
      <c r="I18" s="110">
        <v>0</v>
      </c>
      <c r="J18" s="110">
        <v>207000</v>
      </c>
      <c r="K18" s="112">
        <v>99</v>
      </c>
      <c r="L18" s="112">
        <v>81</v>
      </c>
      <c r="M18" s="113">
        <v>80</v>
      </c>
      <c r="N18" s="114">
        <v>82</v>
      </c>
      <c r="O18" s="115">
        <v>80</v>
      </c>
      <c r="P18" s="115">
        <v>95</v>
      </c>
      <c r="Q18" s="116"/>
      <c r="R18" s="117">
        <f>SUM(K18:Q18)/6</f>
        <v>86.166666666666671</v>
      </c>
      <c r="S18" s="111">
        <f t="shared" si="1"/>
        <v>111200</v>
      </c>
      <c r="T18" s="118">
        <v>111000</v>
      </c>
      <c r="U18" s="110">
        <v>54000</v>
      </c>
      <c r="V18" s="119">
        <f t="shared" si="4"/>
        <v>0</v>
      </c>
      <c r="W18" s="120">
        <f t="shared" si="2"/>
        <v>125100</v>
      </c>
      <c r="X18" s="121">
        <v>125000</v>
      </c>
      <c r="Y18" s="122">
        <f t="shared" si="3"/>
        <v>61200</v>
      </c>
      <c r="Z18" s="122">
        <f t="shared" si="3"/>
        <v>0</v>
      </c>
      <c r="AA18" s="123">
        <v>139000</v>
      </c>
      <c r="AB18" s="124">
        <v>41000</v>
      </c>
      <c r="AC18" s="109"/>
      <c r="AD18" s="125"/>
      <c r="AE18" s="126"/>
    </row>
    <row r="19" spans="1:31" ht="30" x14ac:dyDescent="0.25">
      <c r="A19" s="84">
        <v>16</v>
      </c>
      <c r="B19" s="85" t="s">
        <v>65</v>
      </c>
      <c r="C19" s="86" t="s">
        <v>66</v>
      </c>
      <c r="D19" s="87" t="s">
        <v>67</v>
      </c>
      <c r="E19" s="88" t="s">
        <v>30</v>
      </c>
      <c r="F19" s="89">
        <v>173000</v>
      </c>
      <c r="G19" s="90">
        <v>117000</v>
      </c>
      <c r="H19" s="89">
        <v>0</v>
      </c>
      <c r="I19" s="89">
        <v>0</v>
      </c>
      <c r="J19" s="89">
        <v>117000</v>
      </c>
      <c r="K19" s="91">
        <v>89</v>
      </c>
      <c r="L19" s="91">
        <v>83</v>
      </c>
      <c r="M19" s="92">
        <v>80</v>
      </c>
      <c r="N19" s="93">
        <v>75</v>
      </c>
      <c r="O19" s="94">
        <v>100</v>
      </c>
      <c r="P19" s="94">
        <v>85</v>
      </c>
      <c r="Q19" s="95"/>
      <c r="R19" s="96">
        <f t="shared" si="0"/>
        <v>85.333333333333329</v>
      </c>
      <c r="S19" s="90">
        <f t="shared" si="1"/>
        <v>93600</v>
      </c>
      <c r="T19" s="97">
        <v>94000</v>
      </c>
      <c r="U19" s="89">
        <f t="shared" ref="U19:U38" si="6">SUM(H19*0.8)</f>
        <v>0</v>
      </c>
      <c r="V19" s="98">
        <f t="shared" si="4"/>
        <v>0</v>
      </c>
      <c r="W19" s="75">
        <f t="shared" si="2"/>
        <v>105300</v>
      </c>
      <c r="X19" s="99">
        <v>105000</v>
      </c>
      <c r="Y19" s="77">
        <f t="shared" si="3"/>
        <v>0</v>
      </c>
      <c r="Z19" s="77">
        <f t="shared" si="3"/>
        <v>0</v>
      </c>
      <c r="AA19" s="101">
        <v>85000</v>
      </c>
      <c r="AB19" s="102"/>
      <c r="AC19" s="103"/>
      <c r="AD19" s="104"/>
      <c r="AE19" s="83"/>
    </row>
    <row r="20" spans="1:31" ht="30" x14ac:dyDescent="0.25">
      <c r="A20" s="60">
        <v>17</v>
      </c>
      <c r="B20" s="85" t="s">
        <v>68</v>
      </c>
      <c r="C20" s="86" t="s">
        <v>69</v>
      </c>
      <c r="D20" s="87" t="s">
        <v>70</v>
      </c>
      <c r="E20" s="88" t="s">
        <v>30</v>
      </c>
      <c r="F20" s="89">
        <v>147000</v>
      </c>
      <c r="G20" s="90">
        <v>90000</v>
      </c>
      <c r="H20" s="89">
        <v>0</v>
      </c>
      <c r="I20" s="89">
        <v>0</v>
      </c>
      <c r="J20" s="89">
        <v>90000</v>
      </c>
      <c r="K20" s="91">
        <v>60</v>
      </c>
      <c r="L20" s="91">
        <v>81</v>
      </c>
      <c r="M20" s="92">
        <v>90</v>
      </c>
      <c r="N20" s="93">
        <v>100</v>
      </c>
      <c r="O20" s="94">
        <v>90</v>
      </c>
      <c r="P20" s="94">
        <v>90</v>
      </c>
      <c r="Q20" s="95"/>
      <c r="R20" s="96">
        <f t="shared" si="0"/>
        <v>85.166666666666671</v>
      </c>
      <c r="S20" s="90">
        <f t="shared" si="1"/>
        <v>72000</v>
      </c>
      <c r="T20" s="97">
        <v>72000</v>
      </c>
      <c r="U20" s="89">
        <f t="shared" si="6"/>
        <v>0</v>
      </c>
      <c r="V20" s="98">
        <f t="shared" si="4"/>
        <v>0</v>
      </c>
      <c r="W20" s="75">
        <f t="shared" si="2"/>
        <v>81000</v>
      </c>
      <c r="X20" s="99">
        <v>81000</v>
      </c>
      <c r="Y20" s="77">
        <f t="shared" si="3"/>
        <v>0</v>
      </c>
      <c r="Z20" s="77">
        <f t="shared" si="3"/>
        <v>0</v>
      </c>
      <c r="AA20" s="101">
        <v>81000</v>
      </c>
      <c r="AB20" s="102"/>
      <c r="AC20" s="103"/>
      <c r="AD20" s="104"/>
      <c r="AE20" s="83"/>
    </row>
    <row r="21" spans="1:31" ht="30" x14ac:dyDescent="0.25">
      <c r="A21" s="84">
        <v>18</v>
      </c>
      <c r="B21" s="85" t="s">
        <v>15</v>
      </c>
      <c r="C21" s="86" t="s">
        <v>71</v>
      </c>
      <c r="D21" s="87" t="s">
        <v>72</v>
      </c>
      <c r="E21" s="88" t="s">
        <v>46</v>
      </c>
      <c r="F21" s="89">
        <v>108000</v>
      </c>
      <c r="G21" s="90">
        <v>55000</v>
      </c>
      <c r="H21" s="89">
        <v>0</v>
      </c>
      <c r="I21" s="89">
        <v>0</v>
      </c>
      <c r="J21" s="89">
        <v>55000</v>
      </c>
      <c r="K21" s="91">
        <v>75</v>
      </c>
      <c r="L21" s="91">
        <v>88</v>
      </c>
      <c r="M21" s="92">
        <v>80</v>
      </c>
      <c r="N21" s="93">
        <v>75</v>
      </c>
      <c r="O21" s="94">
        <v>100</v>
      </c>
      <c r="P21" s="94">
        <v>90</v>
      </c>
      <c r="Q21" s="95"/>
      <c r="R21" s="96">
        <f t="shared" si="0"/>
        <v>84.666666666666671</v>
      </c>
      <c r="S21" s="90">
        <f t="shared" si="1"/>
        <v>44000</v>
      </c>
      <c r="T21" s="97">
        <v>44000</v>
      </c>
      <c r="U21" s="89">
        <f t="shared" si="6"/>
        <v>0</v>
      </c>
      <c r="V21" s="98">
        <f t="shared" si="4"/>
        <v>0</v>
      </c>
      <c r="W21" s="75">
        <f t="shared" si="2"/>
        <v>49500</v>
      </c>
      <c r="X21" s="99">
        <v>49000</v>
      </c>
      <c r="Y21" s="77">
        <f t="shared" si="3"/>
        <v>0</v>
      </c>
      <c r="Z21" s="77">
        <f t="shared" si="3"/>
        <v>0</v>
      </c>
      <c r="AA21" s="101">
        <v>44000</v>
      </c>
      <c r="AB21" s="102"/>
      <c r="AC21" s="103"/>
      <c r="AD21" s="104"/>
      <c r="AE21" s="83"/>
    </row>
    <row r="22" spans="1:31" ht="30" x14ac:dyDescent="0.25">
      <c r="A22" s="60">
        <v>19</v>
      </c>
      <c r="B22" s="85" t="s">
        <v>53</v>
      </c>
      <c r="C22" s="86" t="s">
        <v>73</v>
      </c>
      <c r="D22" s="87" t="s">
        <v>21</v>
      </c>
      <c r="E22" s="109" t="s">
        <v>22</v>
      </c>
      <c r="F22" s="89">
        <v>169760</v>
      </c>
      <c r="G22" s="90">
        <v>90000</v>
      </c>
      <c r="H22" s="89">
        <v>0</v>
      </c>
      <c r="I22" s="89">
        <v>0</v>
      </c>
      <c r="J22" s="89">
        <v>90000</v>
      </c>
      <c r="K22" s="91">
        <v>95</v>
      </c>
      <c r="L22" s="91">
        <v>76</v>
      </c>
      <c r="M22" s="92">
        <v>90</v>
      </c>
      <c r="N22" s="93">
        <v>87</v>
      </c>
      <c r="O22" s="94">
        <v>80</v>
      </c>
      <c r="P22" s="94">
        <v>80</v>
      </c>
      <c r="Q22" s="95"/>
      <c r="R22" s="96">
        <f t="shared" si="0"/>
        <v>84.666666666666671</v>
      </c>
      <c r="S22" s="90">
        <f t="shared" si="1"/>
        <v>72000</v>
      </c>
      <c r="T22" s="97">
        <v>72000</v>
      </c>
      <c r="U22" s="89">
        <f t="shared" si="6"/>
        <v>0</v>
      </c>
      <c r="V22" s="98">
        <f t="shared" si="4"/>
        <v>0</v>
      </c>
      <c r="W22" s="75">
        <f t="shared" si="2"/>
        <v>81000</v>
      </c>
      <c r="X22" s="99">
        <v>81000</v>
      </c>
      <c r="Y22" s="77">
        <f t="shared" si="3"/>
        <v>0</v>
      </c>
      <c r="Z22" s="77">
        <f t="shared" si="3"/>
        <v>0</v>
      </c>
      <c r="AA22" s="101">
        <v>81000</v>
      </c>
      <c r="AB22" s="102"/>
      <c r="AC22" s="103"/>
      <c r="AD22" s="104"/>
      <c r="AE22" s="83"/>
    </row>
    <row r="23" spans="1:31" ht="30" x14ac:dyDescent="0.25">
      <c r="A23" s="84">
        <v>20</v>
      </c>
      <c r="B23" s="85" t="s">
        <v>74</v>
      </c>
      <c r="C23" s="86" t="s">
        <v>75</v>
      </c>
      <c r="D23" s="87" t="s">
        <v>76</v>
      </c>
      <c r="E23" s="88" t="s">
        <v>77</v>
      </c>
      <c r="F23" s="89">
        <v>221150</v>
      </c>
      <c r="G23" s="90">
        <v>100000</v>
      </c>
      <c r="H23" s="89">
        <v>0</v>
      </c>
      <c r="I23" s="89">
        <v>0</v>
      </c>
      <c r="J23" s="89">
        <v>100000</v>
      </c>
      <c r="K23" s="91"/>
      <c r="L23" s="91">
        <v>77</v>
      </c>
      <c r="M23" s="92">
        <v>70</v>
      </c>
      <c r="N23" s="93">
        <v>95</v>
      </c>
      <c r="O23" s="94">
        <v>90</v>
      </c>
      <c r="P23" s="94">
        <v>90</v>
      </c>
      <c r="Q23" s="95"/>
      <c r="R23" s="96">
        <f>SUM(K23:Q23)/5</f>
        <v>84.4</v>
      </c>
      <c r="S23" s="90">
        <f t="shared" si="1"/>
        <v>80000</v>
      </c>
      <c r="T23" s="97">
        <v>80000</v>
      </c>
      <c r="U23" s="89">
        <f t="shared" si="6"/>
        <v>0</v>
      </c>
      <c r="V23" s="98">
        <f t="shared" si="4"/>
        <v>0</v>
      </c>
      <c r="W23" s="75">
        <f t="shared" si="2"/>
        <v>90000</v>
      </c>
      <c r="X23" s="99">
        <v>90000</v>
      </c>
      <c r="Y23" s="77">
        <f t="shared" si="3"/>
        <v>0</v>
      </c>
      <c r="Z23" s="77">
        <f t="shared" si="3"/>
        <v>0</v>
      </c>
      <c r="AA23" s="101">
        <v>70000</v>
      </c>
      <c r="AB23" s="102"/>
      <c r="AC23" s="103"/>
      <c r="AD23" s="104"/>
      <c r="AE23" s="83"/>
    </row>
    <row r="24" spans="1:31" ht="30" x14ac:dyDescent="0.25">
      <c r="A24" s="60">
        <v>21</v>
      </c>
      <c r="B24" s="85" t="s">
        <v>74</v>
      </c>
      <c r="C24" s="86" t="s">
        <v>78</v>
      </c>
      <c r="D24" s="87" t="s">
        <v>79</v>
      </c>
      <c r="E24" s="88" t="s">
        <v>46</v>
      </c>
      <c r="F24" s="89">
        <v>454500</v>
      </c>
      <c r="G24" s="90">
        <v>120000</v>
      </c>
      <c r="H24" s="89">
        <v>0</v>
      </c>
      <c r="I24" s="89">
        <v>0</v>
      </c>
      <c r="J24" s="89">
        <v>120000</v>
      </c>
      <c r="K24" s="91">
        <v>80</v>
      </c>
      <c r="L24" s="91">
        <v>81</v>
      </c>
      <c r="M24" s="92">
        <v>90</v>
      </c>
      <c r="N24" s="93">
        <v>73</v>
      </c>
      <c r="O24" s="94">
        <v>90</v>
      </c>
      <c r="P24" s="94">
        <v>90</v>
      </c>
      <c r="Q24" s="95"/>
      <c r="R24" s="96">
        <f>SUM(K24:Q24)/6</f>
        <v>84</v>
      </c>
      <c r="S24" s="90">
        <f>SUM(G24*0.7)</f>
        <v>84000</v>
      </c>
      <c r="T24" s="97">
        <v>96000</v>
      </c>
      <c r="U24" s="89">
        <f t="shared" si="6"/>
        <v>0</v>
      </c>
      <c r="V24" s="98">
        <f t="shared" si="4"/>
        <v>0</v>
      </c>
      <c r="W24" s="75">
        <f t="shared" si="2"/>
        <v>108000</v>
      </c>
      <c r="X24" s="99">
        <v>108000</v>
      </c>
      <c r="Y24" s="77">
        <f t="shared" si="3"/>
        <v>0</v>
      </c>
      <c r="Z24" s="77">
        <f t="shared" si="3"/>
        <v>0</v>
      </c>
      <c r="AA24" s="101">
        <v>84000</v>
      </c>
      <c r="AB24" s="102"/>
      <c r="AC24" s="103"/>
      <c r="AD24" s="104"/>
      <c r="AE24" s="83"/>
    </row>
    <row r="25" spans="1:31" ht="30" x14ac:dyDescent="0.25">
      <c r="A25" s="84">
        <v>22</v>
      </c>
      <c r="B25" s="85" t="s">
        <v>31</v>
      </c>
      <c r="C25" s="86" t="s">
        <v>80</v>
      </c>
      <c r="D25" s="87" t="s">
        <v>81</v>
      </c>
      <c r="E25" s="88" t="s">
        <v>30</v>
      </c>
      <c r="F25" s="89">
        <v>171400</v>
      </c>
      <c r="G25" s="90">
        <v>65000</v>
      </c>
      <c r="H25" s="89">
        <v>0</v>
      </c>
      <c r="I25" s="89">
        <v>0</v>
      </c>
      <c r="J25" s="89">
        <v>65000</v>
      </c>
      <c r="K25" s="91">
        <v>74</v>
      </c>
      <c r="L25" s="91">
        <v>84</v>
      </c>
      <c r="M25" s="92">
        <v>65</v>
      </c>
      <c r="N25" s="93">
        <v>90</v>
      </c>
      <c r="O25" s="94">
        <v>90</v>
      </c>
      <c r="P25" s="94">
        <v>100</v>
      </c>
      <c r="Q25" s="95"/>
      <c r="R25" s="96">
        <f>SUM(K25:Q25)/6</f>
        <v>83.833333333333329</v>
      </c>
      <c r="S25" s="90">
        <f t="shared" ref="S25:S34" si="7">SUM(G25*0.8)</f>
        <v>52000</v>
      </c>
      <c r="T25" s="97">
        <v>52000</v>
      </c>
      <c r="U25" s="89">
        <f t="shared" si="6"/>
        <v>0</v>
      </c>
      <c r="V25" s="98">
        <f t="shared" si="4"/>
        <v>0</v>
      </c>
      <c r="W25" s="75">
        <f t="shared" si="2"/>
        <v>58500</v>
      </c>
      <c r="X25" s="99">
        <v>58000</v>
      </c>
      <c r="Y25" s="77">
        <f t="shared" si="3"/>
        <v>0</v>
      </c>
      <c r="Z25" s="77">
        <f t="shared" si="3"/>
        <v>0</v>
      </c>
      <c r="AA25" s="101">
        <v>40000</v>
      </c>
      <c r="AB25" s="102"/>
      <c r="AC25" s="103"/>
      <c r="AD25" s="104"/>
      <c r="AE25" s="83"/>
    </row>
    <row r="26" spans="1:31" ht="30" x14ac:dyDescent="0.25">
      <c r="A26" s="60">
        <v>23</v>
      </c>
      <c r="B26" s="85" t="s">
        <v>82</v>
      </c>
      <c r="C26" s="86" t="s">
        <v>83</v>
      </c>
      <c r="D26" s="87" t="s">
        <v>84</v>
      </c>
      <c r="E26" s="88" t="s">
        <v>59</v>
      </c>
      <c r="F26" s="89">
        <v>407500</v>
      </c>
      <c r="G26" s="90">
        <v>240000</v>
      </c>
      <c r="H26" s="89">
        <v>0</v>
      </c>
      <c r="I26" s="89">
        <v>0</v>
      </c>
      <c r="J26" s="89">
        <v>240000</v>
      </c>
      <c r="K26" s="91"/>
      <c r="L26" s="91">
        <v>74</v>
      </c>
      <c r="M26" s="92">
        <v>80</v>
      </c>
      <c r="N26" s="93">
        <v>85</v>
      </c>
      <c r="O26" s="94">
        <v>90</v>
      </c>
      <c r="P26" s="94">
        <v>90</v>
      </c>
      <c r="Q26" s="95"/>
      <c r="R26" s="96">
        <f>SUM(K26:Q26)/5</f>
        <v>83.8</v>
      </c>
      <c r="S26" s="90">
        <f t="shared" si="7"/>
        <v>192000</v>
      </c>
      <c r="T26" s="97">
        <v>192000</v>
      </c>
      <c r="U26" s="89">
        <f t="shared" si="6"/>
        <v>0</v>
      </c>
      <c r="V26" s="98">
        <f t="shared" si="4"/>
        <v>0</v>
      </c>
      <c r="W26" s="75">
        <f t="shared" si="2"/>
        <v>216000</v>
      </c>
      <c r="X26" s="99">
        <v>216000</v>
      </c>
      <c r="Y26" s="77">
        <f t="shared" si="3"/>
        <v>0</v>
      </c>
      <c r="Z26" s="77">
        <f t="shared" si="3"/>
        <v>0</v>
      </c>
      <c r="AA26" s="101">
        <v>120000</v>
      </c>
      <c r="AB26" s="102"/>
      <c r="AC26" s="103"/>
      <c r="AD26" s="104"/>
      <c r="AE26" s="83"/>
    </row>
    <row r="27" spans="1:31" ht="30" x14ac:dyDescent="0.25">
      <c r="A27" s="84">
        <v>24</v>
      </c>
      <c r="B27" s="85" t="s">
        <v>85</v>
      </c>
      <c r="C27" s="86" t="s">
        <v>86</v>
      </c>
      <c r="D27" s="87" t="s">
        <v>87</v>
      </c>
      <c r="E27" s="88" t="s">
        <v>22</v>
      </c>
      <c r="F27" s="89">
        <v>244560</v>
      </c>
      <c r="G27" s="90">
        <v>53000</v>
      </c>
      <c r="H27" s="89">
        <v>85000</v>
      </c>
      <c r="I27" s="89">
        <v>0</v>
      </c>
      <c r="J27" s="89">
        <v>138000</v>
      </c>
      <c r="K27" s="91">
        <v>78</v>
      </c>
      <c r="L27" s="91">
        <v>76</v>
      </c>
      <c r="M27" s="92">
        <v>80</v>
      </c>
      <c r="N27" s="93">
        <v>83</v>
      </c>
      <c r="O27" s="94">
        <v>100</v>
      </c>
      <c r="P27" s="94">
        <v>85</v>
      </c>
      <c r="Q27" s="95"/>
      <c r="R27" s="96">
        <f t="shared" ref="R27:R34" si="8">SUM(K27:Q27)/6</f>
        <v>83.666666666666671</v>
      </c>
      <c r="S27" s="90">
        <f t="shared" si="7"/>
        <v>42400</v>
      </c>
      <c r="T27" s="97">
        <v>42000</v>
      </c>
      <c r="U27" s="89">
        <f t="shared" si="6"/>
        <v>68000</v>
      </c>
      <c r="V27" s="98">
        <f t="shared" si="4"/>
        <v>0</v>
      </c>
      <c r="W27" s="75">
        <f t="shared" si="2"/>
        <v>47700</v>
      </c>
      <c r="X27" s="99">
        <v>48000</v>
      </c>
      <c r="Y27" s="77">
        <f t="shared" si="3"/>
        <v>76500</v>
      </c>
      <c r="Z27" s="77">
        <f t="shared" si="3"/>
        <v>0</v>
      </c>
      <c r="AA27" s="101">
        <v>48000</v>
      </c>
      <c r="AB27" s="102">
        <v>76000</v>
      </c>
      <c r="AC27" s="103"/>
      <c r="AD27" s="104"/>
      <c r="AE27" s="83"/>
    </row>
    <row r="28" spans="1:31" ht="30" x14ac:dyDescent="0.25">
      <c r="A28" s="60">
        <v>25</v>
      </c>
      <c r="B28" s="85" t="s">
        <v>88</v>
      </c>
      <c r="C28" s="86" t="s">
        <v>89</v>
      </c>
      <c r="D28" s="87" t="s">
        <v>45</v>
      </c>
      <c r="E28" s="88" t="s">
        <v>46</v>
      </c>
      <c r="F28" s="89">
        <v>187250</v>
      </c>
      <c r="G28" s="90">
        <v>104300</v>
      </c>
      <c r="H28" s="89">
        <v>0</v>
      </c>
      <c r="I28" s="89">
        <v>0</v>
      </c>
      <c r="J28" s="89">
        <v>104300</v>
      </c>
      <c r="K28" s="91">
        <v>90</v>
      </c>
      <c r="L28" s="91">
        <v>77</v>
      </c>
      <c r="M28" s="92">
        <v>80</v>
      </c>
      <c r="N28" s="93">
        <v>80</v>
      </c>
      <c r="O28" s="94">
        <v>100</v>
      </c>
      <c r="P28" s="94">
        <v>75</v>
      </c>
      <c r="Q28" s="95"/>
      <c r="R28" s="96">
        <f t="shared" si="8"/>
        <v>83.666666666666671</v>
      </c>
      <c r="S28" s="90">
        <f t="shared" si="7"/>
        <v>83440</v>
      </c>
      <c r="T28" s="97">
        <v>83000</v>
      </c>
      <c r="U28" s="89">
        <f t="shared" si="6"/>
        <v>0</v>
      </c>
      <c r="V28" s="98">
        <f t="shared" si="4"/>
        <v>0</v>
      </c>
      <c r="W28" s="75">
        <f t="shared" si="2"/>
        <v>93870</v>
      </c>
      <c r="X28" s="99">
        <v>94000</v>
      </c>
      <c r="Y28" s="77">
        <f t="shared" si="3"/>
        <v>0</v>
      </c>
      <c r="Z28" s="77">
        <f t="shared" si="3"/>
        <v>0</v>
      </c>
      <c r="AA28" s="101">
        <v>83000</v>
      </c>
      <c r="AB28" s="102"/>
      <c r="AC28" s="103"/>
      <c r="AD28" s="104"/>
      <c r="AE28" s="83"/>
    </row>
    <row r="29" spans="1:31" ht="30" x14ac:dyDescent="0.25">
      <c r="A29" s="84">
        <v>26</v>
      </c>
      <c r="B29" s="85" t="s">
        <v>47</v>
      </c>
      <c r="C29" s="86" t="s">
        <v>90</v>
      </c>
      <c r="D29" s="87" t="s">
        <v>91</v>
      </c>
      <c r="E29" s="88" t="s">
        <v>22</v>
      </c>
      <c r="F29" s="89">
        <v>117425</v>
      </c>
      <c r="G29" s="90">
        <v>60000</v>
      </c>
      <c r="H29" s="89">
        <v>0</v>
      </c>
      <c r="I29" s="89">
        <v>0</v>
      </c>
      <c r="J29" s="89">
        <v>60000</v>
      </c>
      <c r="K29" s="91">
        <v>70</v>
      </c>
      <c r="L29" s="91">
        <v>81</v>
      </c>
      <c r="M29" s="92">
        <v>80</v>
      </c>
      <c r="N29" s="93">
        <v>95</v>
      </c>
      <c r="O29" s="94">
        <v>100</v>
      </c>
      <c r="P29" s="94">
        <v>75</v>
      </c>
      <c r="Q29" s="95"/>
      <c r="R29" s="96">
        <f t="shared" si="8"/>
        <v>83.5</v>
      </c>
      <c r="S29" s="90">
        <f t="shared" si="7"/>
        <v>48000</v>
      </c>
      <c r="T29" s="97">
        <v>48000</v>
      </c>
      <c r="U29" s="89">
        <f t="shared" si="6"/>
        <v>0</v>
      </c>
      <c r="V29" s="98">
        <f t="shared" si="4"/>
        <v>0</v>
      </c>
      <c r="W29" s="75">
        <f t="shared" si="2"/>
        <v>54000</v>
      </c>
      <c r="X29" s="99">
        <v>54000</v>
      </c>
      <c r="Y29" s="77">
        <f t="shared" si="3"/>
        <v>0</v>
      </c>
      <c r="Z29" s="77">
        <f t="shared" si="3"/>
        <v>0</v>
      </c>
      <c r="AA29" s="101">
        <v>54000</v>
      </c>
      <c r="AB29" s="102"/>
      <c r="AC29" s="103"/>
      <c r="AD29" s="104"/>
      <c r="AE29" s="83"/>
    </row>
    <row r="30" spans="1:31" x14ac:dyDescent="0.25">
      <c r="A30" s="60">
        <v>27</v>
      </c>
      <c r="B30" s="85" t="s">
        <v>60</v>
      </c>
      <c r="C30" s="86" t="s">
        <v>92</v>
      </c>
      <c r="D30" s="87" t="s">
        <v>93</v>
      </c>
      <c r="E30" s="88" t="s">
        <v>46</v>
      </c>
      <c r="F30" s="89">
        <v>232500</v>
      </c>
      <c r="G30" s="90">
        <v>100000</v>
      </c>
      <c r="H30" s="89">
        <v>0</v>
      </c>
      <c r="I30" s="89">
        <v>0</v>
      </c>
      <c r="J30" s="89">
        <v>100000</v>
      </c>
      <c r="K30" s="91">
        <v>80</v>
      </c>
      <c r="L30" s="91">
        <v>77</v>
      </c>
      <c r="M30" s="92">
        <v>80</v>
      </c>
      <c r="N30" s="93">
        <v>73</v>
      </c>
      <c r="O30" s="94">
        <v>100</v>
      </c>
      <c r="P30" s="94">
        <v>90</v>
      </c>
      <c r="Q30" s="95"/>
      <c r="R30" s="96">
        <f t="shared" si="8"/>
        <v>83.333333333333329</v>
      </c>
      <c r="S30" s="90">
        <f t="shared" si="7"/>
        <v>80000</v>
      </c>
      <c r="T30" s="97">
        <v>80000</v>
      </c>
      <c r="U30" s="89">
        <f t="shared" si="6"/>
        <v>0</v>
      </c>
      <c r="V30" s="98">
        <f t="shared" si="4"/>
        <v>0</v>
      </c>
      <c r="W30" s="75">
        <f t="shared" si="2"/>
        <v>90000</v>
      </c>
      <c r="X30" s="99">
        <v>90000</v>
      </c>
      <c r="Y30" s="77">
        <f t="shared" si="3"/>
        <v>0</v>
      </c>
      <c r="Z30" s="77">
        <f t="shared" si="3"/>
        <v>0</v>
      </c>
      <c r="AA30" s="101">
        <v>90000</v>
      </c>
      <c r="AB30" s="102"/>
      <c r="AC30" s="103"/>
      <c r="AD30" s="104"/>
      <c r="AE30" s="83"/>
    </row>
    <row r="31" spans="1:31" x14ac:dyDescent="0.25">
      <c r="A31" s="84">
        <v>28</v>
      </c>
      <c r="B31" s="85" t="s">
        <v>94</v>
      </c>
      <c r="C31" s="86" t="s">
        <v>95</v>
      </c>
      <c r="D31" s="87" t="s">
        <v>96</v>
      </c>
      <c r="E31" s="88" t="s">
        <v>42</v>
      </c>
      <c r="F31" s="89">
        <v>210420</v>
      </c>
      <c r="G31" s="90">
        <v>126000</v>
      </c>
      <c r="H31" s="89">
        <v>0</v>
      </c>
      <c r="I31" s="89">
        <v>0</v>
      </c>
      <c r="J31" s="89">
        <v>126000</v>
      </c>
      <c r="K31" s="91">
        <v>80</v>
      </c>
      <c r="L31" s="91">
        <v>81</v>
      </c>
      <c r="M31" s="92">
        <v>90</v>
      </c>
      <c r="N31" s="93">
        <v>77</v>
      </c>
      <c r="O31" s="94">
        <v>80</v>
      </c>
      <c r="P31" s="94">
        <v>90</v>
      </c>
      <c r="Q31" s="95"/>
      <c r="R31" s="96">
        <f t="shared" si="8"/>
        <v>83</v>
      </c>
      <c r="S31" s="90">
        <f t="shared" si="7"/>
        <v>100800</v>
      </c>
      <c r="T31" s="97">
        <v>101000</v>
      </c>
      <c r="U31" s="89">
        <f t="shared" si="6"/>
        <v>0</v>
      </c>
      <c r="V31" s="98">
        <f t="shared" si="4"/>
        <v>0</v>
      </c>
      <c r="W31" s="75">
        <f t="shared" si="2"/>
        <v>113400</v>
      </c>
      <c r="X31" s="99">
        <v>113000</v>
      </c>
      <c r="Y31" s="77">
        <f t="shared" si="3"/>
        <v>0</v>
      </c>
      <c r="Z31" s="77">
        <f t="shared" si="3"/>
        <v>0</v>
      </c>
      <c r="AA31" s="101">
        <v>90000</v>
      </c>
      <c r="AB31" s="102"/>
      <c r="AC31" s="103"/>
      <c r="AD31" s="104"/>
      <c r="AE31" s="83"/>
    </row>
    <row r="32" spans="1:31" x14ac:dyDescent="0.25">
      <c r="A32" s="60">
        <v>29</v>
      </c>
      <c r="B32" s="85" t="s">
        <v>97</v>
      </c>
      <c r="C32" s="86" t="s">
        <v>98</v>
      </c>
      <c r="D32" s="87" t="s">
        <v>99</v>
      </c>
      <c r="E32" s="88" t="s">
        <v>30</v>
      </c>
      <c r="F32" s="89">
        <v>115750</v>
      </c>
      <c r="G32" s="90">
        <v>80500</v>
      </c>
      <c r="H32" s="89">
        <v>0</v>
      </c>
      <c r="I32" s="89">
        <v>0</v>
      </c>
      <c r="J32" s="89">
        <v>80500</v>
      </c>
      <c r="K32" s="91">
        <v>60</v>
      </c>
      <c r="L32" s="91">
        <v>84</v>
      </c>
      <c r="M32" s="92">
        <v>90</v>
      </c>
      <c r="N32" s="93">
        <v>83</v>
      </c>
      <c r="O32" s="94">
        <v>90</v>
      </c>
      <c r="P32" s="94">
        <v>90</v>
      </c>
      <c r="Q32" s="95"/>
      <c r="R32" s="96">
        <f t="shared" si="8"/>
        <v>82.833333333333329</v>
      </c>
      <c r="S32" s="90">
        <f t="shared" si="7"/>
        <v>64400</v>
      </c>
      <c r="T32" s="97">
        <v>64000</v>
      </c>
      <c r="U32" s="89">
        <f t="shared" si="6"/>
        <v>0</v>
      </c>
      <c r="V32" s="98">
        <f t="shared" si="4"/>
        <v>0</v>
      </c>
      <c r="W32" s="75">
        <f t="shared" si="2"/>
        <v>72450</v>
      </c>
      <c r="X32" s="99">
        <v>72000</v>
      </c>
      <c r="Y32" s="77">
        <f t="shared" si="3"/>
        <v>0</v>
      </c>
      <c r="Z32" s="77">
        <f t="shared" si="3"/>
        <v>0</v>
      </c>
      <c r="AA32" s="101">
        <v>64000</v>
      </c>
      <c r="AB32" s="102"/>
      <c r="AC32" s="103"/>
      <c r="AD32" s="104"/>
      <c r="AE32" s="83"/>
    </row>
    <row r="33" spans="1:31" ht="30" x14ac:dyDescent="0.25">
      <c r="A33" s="84">
        <v>30</v>
      </c>
      <c r="B33" s="85" t="s">
        <v>23</v>
      </c>
      <c r="C33" s="86" t="s">
        <v>100</v>
      </c>
      <c r="D33" s="87" t="s">
        <v>101</v>
      </c>
      <c r="E33" s="88" t="s">
        <v>30</v>
      </c>
      <c r="F33" s="89">
        <v>329547</v>
      </c>
      <c r="G33" s="90">
        <v>80000</v>
      </c>
      <c r="H33" s="89">
        <v>100000</v>
      </c>
      <c r="I33" s="89">
        <v>0</v>
      </c>
      <c r="J33" s="89">
        <v>180000</v>
      </c>
      <c r="K33" s="91">
        <v>80</v>
      </c>
      <c r="L33" s="91">
        <v>83</v>
      </c>
      <c r="M33" s="92">
        <v>70</v>
      </c>
      <c r="N33" s="93">
        <v>73</v>
      </c>
      <c r="O33" s="94">
        <v>90</v>
      </c>
      <c r="P33" s="94">
        <v>100</v>
      </c>
      <c r="Q33" s="95"/>
      <c r="R33" s="96">
        <f t="shared" si="8"/>
        <v>82.666666666666671</v>
      </c>
      <c r="S33" s="90">
        <f t="shared" si="7"/>
        <v>64000</v>
      </c>
      <c r="T33" s="97">
        <v>64000</v>
      </c>
      <c r="U33" s="89">
        <f t="shared" si="6"/>
        <v>80000</v>
      </c>
      <c r="V33" s="98">
        <f t="shared" si="4"/>
        <v>0</v>
      </c>
      <c r="W33" s="75">
        <f t="shared" si="2"/>
        <v>72000</v>
      </c>
      <c r="X33" s="99">
        <v>72000</v>
      </c>
      <c r="Y33" s="77">
        <f t="shared" si="3"/>
        <v>90000</v>
      </c>
      <c r="Z33" s="77">
        <f t="shared" si="3"/>
        <v>0</v>
      </c>
      <c r="AA33" s="101">
        <v>50000</v>
      </c>
      <c r="AB33" s="102">
        <v>70000</v>
      </c>
      <c r="AC33" s="103"/>
      <c r="AD33" s="104"/>
      <c r="AE33" s="83"/>
    </row>
    <row r="34" spans="1:31" x14ac:dyDescent="0.25">
      <c r="A34" s="60">
        <v>31</v>
      </c>
      <c r="B34" s="85" t="s">
        <v>102</v>
      </c>
      <c r="C34" s="86" t="s">
        <v>103</v>
      </c>
      <c r="D34" s="87" t="s">
        <v>104</v>
      </c>
      <c r="E34" s="88" t="s">
        <v>30</v>
      </c>
      <c r="F34" s="89">
        <v>90500</v>
      </c>
      <c r="G34" s="90">
        <v>45000</v>
      </c>
      <c r="H34" s="89">
        <v>0</v>
      </c>
      <c r="I34" s="89">
        <v>0</v>
      </c>
      <c r="J34" s="89">
        <v>45000</v>
      </c>
      <c r="K34" s="91">
        <v>94</v>
      </c>
      <c r="L34" s="91">
        <v>80</v>
      </c>
      <c r="M34" s="92">
        <v>75</v>
      </c>
      <c r="N34" s="93">
        <v>53</v>
      </c>
      <c r="O34" s="94">
        <v>90</v>
      </c>
      <c r="P34" s="94">
        <v>100</v>
      </c>
      <c r="Q34" s="95"/>
      <c r="R34" s="96">
        <f t="shared" si="8"/>
        <v>82</v>
      </c>
      <c r="S34" s="90">
        <f t="shared" si="7"/>
        <v>36000</v>
      </c>
      <c r="T34" s="97">
        <v>36000</v>
      </c>
      <c r="U34" s="89">
        <f t="shared" si="6"/>
        <v>0</v>
      </c>
      <c r="V34" s="98">
        <f t="shared" si="4"/>
        <v>0</v>
      </c>
      <c r="W34" s="75">
        <f t="shared" si="2"/>
        <v>40500</v>
      </c>
      <c r="X34" s="99">
        <v>40000</v>
      </c>
      <c r="Y34" s="77">
        <f t="shared" si="3"/>
        <v>0</v>
      </c>
      <c r="Z34" s="77">
        <f t="shared" si="3"/>
        <v>0</v>
      </c>
      <c r="AA34" s="101">
        <v>36000</v>
      </c>
      <c r="AB34" s="102"/>
      <c r="AC34" s="103"/>
      <c r="AD34" s="128"/>
      <c r="AE34" s="83"/>
    </row>
    <row r="35" spans="1:31" x14ac:dyDescent="0.25">
      <c r="A35" s="84">
        <v>32</v>
      </c>
      <c r="B35" s="85" t="s">
        <v>94</v>
      </c>
      <c r="C35" s="86" t="s">
        <v>105</v>
      </c>
      <c r="D35" s="87" t="s">
        <v>41</v>
      </c>
      <c r="E35" s="88" t="s">
        <v>42</v>
      </c>
      <c r="F35" s="89">
        <v>382380</v>
      </c>
      <c r="G35" s="129">
        <v>210000</v>
      </c>
      <c r="H35" s="130">
        <v>0</v>
      </c>
      <c r="I35" s="89">
        <v>0</v>
      </c>
      <c r="J35" s="89">
        <v>210000</v>
      </c>
      <c r="K35" s="91">
        <v>88</v>
      </c>
      <c r="L35" s="91">
        <v>71</v>
      </c>
      <c r="M35" s="92">
        <v>80</v>
      </c>
      <c r="N35" s="93"/>
      <c r="O35" s="94">
        <v>80</v>
      </c>
      <c r="P35" s="94">
        <v>90</v>
      </c>
      <c r="Q35" s="95"/>
      <c r="R35" s="96">
        <f>SUM(K35:Q35)/5</f>
        <v>81.8</v>
      </c>
      <c r="S35" s="90">
        <f>SUM(G35*0.7)</f>
        <v>147000</v>
      </c>
      <c r="T35" s="97">
        <v>168000</v>
      </c>
      <c r="U35" s="89">
        <f t="shared" si="6"/>
        <v>0</v>
      </c>
      <c r="V35" s="98">
        <f t="shared" si="4"/>
        <v>0</v>
      </c>
      <c r="W35" s="75">
        <f t="shared" si="2"/>
        <v>189000</v>
      </c>
      <c r="X35" s="99">
        <v>189000</v>
      </c>
      <c r="Y35" s="77">
        <f t="shared" si="3"/>
        <v>0</v>
      </c>
      <c r="Z35" s="77">
        <f t="shared" si="3"/>
        <v>0</v>
      </c>
      <c r="AA35" s="101">
        <v>147000</v>
      </c>
      <c r="AB35" s="102"/>
      <c r="AC35" s="103"/>
      <c r="AD35" s="104"/>
      <c r="AE35" s="83"/>
    </row>
    <row r="36" spans="1:31" ht="30" x14ac:dyDescent="0.25">
      <c r="A36" s="60">
        <v>33</v>
      </c>
      <c r="B36" s="85" t="s">
        <v>65</v>
      </c>
      <c r="C36" s="86" t="s">
        <v>106</v>
      </c>
      <c r="D36" s="87" t="s">
        <v>107</v>
      </c>
      <c r="E36" s="88" t="s">
        <v>30</v>
      </c>
      <c r="F36" s="89">
        <v>223000</v>
      </c>
      <c r="G36" s="90">
        <v>155000</v>
      </c>
      <c r="H36" s="89">
        <v>0</v>
      </c>
      <c r="I36" s="89">
        <v>0</v>
      </c>
      <c r="J36" s="89">
        <v>155000</v>
      </c>
      <c r="K36" s="91">
        <v>100</v>
      </c>
      <c r="L36" s="91">
        <v>83</v>
      </c>
      <c r="M36" s="92">
        <v>80</v>
      </c>
      <c r="N36" s="93">
        <v>72</v>
      </c>
      <c r="O36" s="94">
        <v>70</v>
      </c>
      <c r="P36" s="94">
        <v>85</v>
      </c>
      <c r="Q36" s="95"/>
      <c r="R36" s="96">
        <f t="shared" ref="R36:R49" si="9">SUM(K36:Q36)/6</f>
        <v>81.666666666666671</v>
      </c>
      <c r="S36" s="90">
        <f>SUM(G36*0.7)</f>
        <v>108500</v>
      </c>
      <c r="T36" s="97">
        <v>124000</v>
      </c>
      <c r="U36" s="89">
        <f t="shared" si="6"/>
        <v>0</v>
      </c>
      <c r="V36" s="98">
        <f t="shared" si="4"/>
        <v>0</v>
      </c>
      <c r="W36" s="75">
        <f t="shared" si="2"/>
        <v>139500</v>
      </c>
      <c r="X36" s="99">
        <v>139000</v>
      </c>
      <c r="Y36" s="77">
        <f t="shared" ref="Y36:Z67" si="10">SUM(H36*0.9)</f>
        <v>0</v>
      </c>
      <c r="Z36" s="77">
        <f t="shared" si="10"/>
        <v>0</v>
      </c>
      <c r="AA36" s="101">
        <v>105000</v>
      </c>
      <c r="AB36" s="102"/>
      <c r="AC36" s="103"/>
      <c r="AD36" s="104"/>
      <c r="AE36" s="83"/>
    </row>
    <row r="37" spans="1:31" x14ac:dyDescent="0.25">
      <c r="A37" s="84">
        <v>34</v>
      </c>
      <c r="B37" s="85" t="s">
        <v>74</v>
      </c>
      <c r="C37" s="86" t="s">
        <v>108</v>
      </c>
      <c r="D37" s="87" t="s">
        <v>109</v>
      </c>
      <c r="E37" s="88" t="s">
        <v>30</v>
      </c>
      <c r="F37" s="89">
        <v>301550</v>
      </c>
      <c r="G37" s="90">
        <v>120000</v>
      </c>
      <c r="H37" s="89">
        <v>0</v>
      </c>
      <c r="I37" s="89">
        <v>0</v>
      </c>
      <c r="J37" s="89">
        <v>120000</v>
      </c>
      <c r="K37" s="91">
        <v>60</v>
      </c>
      <c r="L37" s="91">
        <v>71</v>
      </c>
      <c r="M37" s="92">
        <v>80</v>
      </c>
      <c r="N37" s="93">
        <v>95</v>
      </c>
      <c r="O37" s="94">
        <v>90</v>
      </c>
      <c r="P37" s="94">
        <v>90</v>
      </c>
      <c r="Q37" s="95"/>
      <c r="R37" s="96">
        <f t="shared" si="9"/>
        <v>81</v>
      </c>
      <c r="S37" s="90">
        <f>SUM(G37*0.7)</f>
        <v>84000</v>
      </c>
      <c r="T37" s="97">
        <v>96000</v>
      </c>
      <c r="U37" s="89">
        <f t="shared" si="6"/>
        <v>0</v>
      </c>
      <c r="V37" s="98">
        <f t="shared" si="4"/>
        <v>0</v>
      </c>
      <c r="W37" s="75">
        <f t="shared" si="2"/>
        <v>108000</v>
      </c>
      <c r="X37" s="99">
        <v>108000</v>
      </c>
      <c r="Y37" s="77">
        <f t="shared" si="10"/>
        <v>0</v>
      </c>
      <c r="Z37" s="77">
        <f t="shared" si="10"/>
        <v>0</v>
      </c>
      <c r="AA37" s="101">
        <v>70000</v>
      </c>
      <c r="AB37" s="102"/>
      <c r="AC37" s="103"/>
      <c r="AD37" s="104"/>
      <c r="AE37" s="83"/>
    </row>
    <row r="38" spans="1:31" ht="30" x14ac:dyDescent="0.25">
      <c r="A38" s="60">
        <v>35</v>
      </c>
      <c r="B38" s="85" t="s">
        <v>47</v>
      </c>
      <c r="C38" s="86" t="s">
        <v>110</v>
      </c>
      <c r="D38" s="87" t="s">
        <v>111</v>
      </c>
      <c r="E38" s="88" t="s">
        <v>22</v>
      </c>
      <c r="F38" s="89">
        <v>166999</v>
      </c>
      <c r="G38" s="90">
        <v>80000</v>
      </c>
      <c r="H38" s="89">
        <v>0</v>
      </c>
      <c r="I38" s="89">
        <v>0</v>
      </c>
      <c r="J38" s="89">
        <v>80000</v>
      </c>
      <c r="K38" s="91">
        <v>70</v>
      </c>
      <c r="L38" s="91">
        <v>65</v>
      </c>
      <c r="M38" s="92">
        <v>80</v>
      </c>
      <c r="N38" s="93">
        <v>95</v>
      </c>
      <c r="O38" s="94">
        <v>100</v>
      </c>
      <c r="P38" s="94">
        <v>75</v>
      </c>
      <c r="Q38" s="95"/>
      <c r="R38" s="96">
        <f t="shared" si="9"/>
        <v>80.833333333333329</v>
      </c>
      <c r="S38" s="90">
        <f t="shared" ref="S38:S45" si="11">SUM(G38*0.8)</f>
        <v>64000</v>
      </c>
      <c r="T38" s="97">
        <v>64000</v>
      </c>
      <c r="U38" s="89">
        <f t="shared" si="6"/>
        <v>0</v>
      </c>
      <c r="V38" s="98">
        <f t="shared" si="4"/>
        <v>0</v>
      </c>
      <c r="W38" s="75">
        <f t="shared" si="2"/>
        <v>72000</v>
      </c>
      <c r="X38" s="99">
        <v>72000</v>
      </c>
      <c r="Y38" s="77">
        <f t="shared" si="10"/>
        <v>0</v>
      </c>
      <c r="Z38" s="77">
        <f t="shared" si="10"/>
        <v>0</v>
      </c>
      <c r="AA38" s="101">
        <v>72000</v>
      </c>
      <c r="AB38" s="102"/>
      <c r="AC38" s="103"/>
      <c r="AD38" s="104"/>
      <c r="AE38" s="83"/>
    </row>
    <row r="39" spans="1:31" x14ac:dyDescent="0.25">
      <c r="A39" s="84">
        <v>36</v>
      </c>
      <c r="B39" s="85" t="s">
        <v>112</v>
      </c>
      <c r="C39" s="86" t="s">
        <v>113</v>
      </c>
      <c r="D39" s="87" t="s">
        <v>114</v>
      </c>
      <c r="E39" s="88" t="s">
        <v>42</v>
      </c>
      <c r="F39" s="89">
        <v>27000</v>
      </c>
      <c r="G39" s="90">
        <v>43000</v>
      </c>
      <c r="H39" s="89">
        <v>43275</v>
      </c>
      <c r="I39" s="89">
        <v>0</v>
      </c>
      <c r="J39" s="89">
        <v>86275</v>
      </c>
      <c r="K39" s="91">
        <v>90</v>
      </c>
      <c r="L39" s="91">
        <v>76</v>
      </c>
      <c r="M39" s="92">
        <v>90</v>
      </c>
      <c r="N39" s="93">
        <v>63</v>
      </c>
      <c r="O39" s="94">
        <v>70</v>
      </c>
      <c r="P39" s="94">
        <v>90</v>
      </c>
      <c r="Q39" s="95"/>
      <c r="R39" s="96">
        <f t="shared" si="9"/>
        <v>79.833333333333329</v>
      </c>
      <c r="S39" s="90">
        <f t="shared" si="11"/>
        <v>34400</v>
      </c>
      <c r="T39" s="97">
        <v>34000</v>
      </c>
      <c r="U39" s="89">
        <v>35000</v>
      </c>
      <c r="V39" s="98">
        <f t="shared" si="4"/>
        <v>0</v>
      </c>
      <c r="W39" s="75">
        <f t="shared" si="2"/>
        <v>38700</v>
      </c>
      <c r="X39" s="99">
        <v>39000</v>
      </c>
      <c r="Y39" s="77">
        <f t="shared" si="10"/>
        <v>38947.5</v>
      </c>
      <c r="Z39" s="77">
        <f t="shared" si="10"/>
        <v>0</v>
      </c>
      <c r="AA39" s="123">
        <v>31000</v>
      </c>
      <c r="AB39" s="124">
        <v>31000</v>
      </c>
      <c r="AC39" s="131"/>
      <c r="AD39" s="132"/>
      <c r="AE39" s="83"/>
    </row>
    <row r="40" spans="1:31" ht="30" x14ac:dyDescent="0.25">
      <c r="A40" s="60">
        <v>37</v>
      </c>
      <c r="B40" s="85" t="s">
        <v>56</v>
      </c>
      <c r="C40" s="86" t="s">
        <v>115</v>
      </c>
      <c r="D40" s="87" t="s">
        <v>116</v>
      </c>
      <c r="E40" s="88" t="s">
        <v>39</v>
      </c>
      <c r="F40" s="89">
        <v>223550</v>
      </c>
      <c r="G40" s="90">
        <v>107619</v>
      </c>
      <c r="H40" s="89">
        <v>0</v>
      </c>
      <c r="I40" s="89">
        <v>0</v>
      </c>
      <c r="J40" s="89">
        <v>107619</v>
      </c>
      <c r="K40" s="91">
        <v>95</v>
      </c>
      <c r="L40" s="91">
        <v>81</v>
      </c>
      <c r="M40" s="92">
        <v>80</v>
      </c>
      <c r="N40" s="93">
        <v>72</v>
      </c>
      <c r="O40" s="94">
        <v>80</v>
      </c>
      <c r="P40" s="94">
        <v>70</v>
      </c>
      <c r="Q40" s="95"/>
      <c r="R40" s="96">
        <f t="shared" si="9"/>
        <v>79.666666666666671</v>
      </c>
      <c r="S40" s="90">
        <f t="shared" si="11"/>
        <v>86095.200000000012</v>
      </c>
      <c r="T40" s="97">
        <v>87000</v>
      </c>
      <c r="U40" s="89">
        <f>SUM(H40*0.8)</f>
        <v>0</v>
      </c>
      <c r="V40" s="98">
        <f t="shared" si="4"/>
        <v>0</v>
      </c>
      <c r="W40" s="75">
        <f t="shared" si="2"/>
        <v>96857.1</v>
      </c>
      <c r="X40" s="99">
        <v>97000</v>
      </c>
      <c r="Y40" s="77">
        <f t="shared" si="10"/>
        <v>0</v>
      </c>
      <c r="Z40" s="77">
        <f t="shared" si="10"/>
        <v>0</v>
      </c>
      <c r="AA40" s="101">
        <v>75000</v>
      </c>
      <c r="AB40" s="102"/>
      <c r="AC40" s="103"/>
      <c r="AD40" s="104"/>
      <c r="AE40" s="83"/>
    </row>
    <row r="41" spans="1:31" ht="60.75" customHeight="1" x14ac:dyDescent="0.25">
      <c r="A41" s="84">
        <v>38</v>
      </c>
      <c r="B41" s="85" t="s">
        <v>102</v>
      </c>
      <c r="C41" s="86" t="s">
        <v>117</v>
      </c>
      <c r="D41" s="87" t="s">
        <v>118</v>
      </c>
      <c r="E41" s="88" t="s">
        <v>119</v>
      </c>
      <c r="F41" s="89">
        <v>84000</v>
      </c>
      <c r="G41" s="90">
        <v>42500</v>
      </c>
      <c r="H41" s="89">
        <v>0</v>
      </c>
      <c r="I41" s="89">
        <v>0</v>
      </c>
      <c r="J41" s="89">
        <v>42500</v>
      </c>
      <c r="K41" s="91">
        <v>88</v>
      </c>
      <c r="L41" s="91">
        <v>78</v>
      </c>
      <c r="M41" s="92">
        <v>70</v>
      </c>
      <c r="N41" s="93">
        <v>60</v>
      </c>
      <c r="O41" s="94">
        <v>90</v>
      </c>
      <c r="P41" s="94">
        <v>75</v>
      </c>
      <c r="Q41" s="95"/>
      <c r="R41" s="96">
        <f t="shared" si="9"/>
        <v>76.833333333333329</v>
      </c>
      <c r="S41" s="90">
        <f t="shared" si="11"/>
        <v>34000</v>
      </c>
      <c r="T41" s="97">
        <v>34000</v>
      </c>
      <c r="U41" s="89">
        <f>SUM(H41*0.8)</f>
        <v>0</v>
      </c>
      <c r="V41" s="98">
        <f t="shared" si="4"/>
        <v>0</v>
      </c>
      <c r="W41" s="75">
        <f t="shared" si="2"/>
        <v>38250</v>
      </c>
      <c r="X41" s="99">
        <v>38000</v>
      </c>
      <c r="Y41" s="77">
        <f t="shared" si="10"/>
        <v>0</v>
      </c>
      <c r="Z41" s="77">
        <f t="shared" si="10"/>
        <v>0</v>
      </c>
      <c r="AA41" s="101">
        <v>0</v>
      </c>
      <c r="AB41" s="102"/>
      <c r="AC41" s="103"/>
      <c r="AD41" s="128" t="s">
        <v>120</v>
      </c>
      <c r="AE41" s="83"/>
    </row>
    <row r="42" spans="1:31" ht="30" x14ac:dyDescent="0.25">
      <c r="A42" s="60">
        <v>39</v>
      </c>
      <c r="B42" s="85" t="s">
        <v>60</v>
      </c>
      <c r="C42" s="86" t="s">
        <v>121</v>
      </c>
      <c r="D42" s="87" t="s">
        <v>122</v>
      </c>
      <c r="E42" s="88" t="s">
        <v>119</v>
      </c>
      <c r="F42" s="89">
        <v>261500</v>
      </c>
      <c r="G42" s="90">
        <v>120000</v>
      </c>
      <c r="H42" s="89">
        <v>0</v>
      </c>
      <c r="I42" s="89">
        <v>0</v>
      </c>
      <c r="J42" s="89">
        <v>120000</v>
      </c>
      <c r="K42" s="91">
        <v>75</v>
      </c>
      <c r="L42" s="91">
        <v>81</v>
      </c>
      <c r="M42" s="92">
        <v>70</v>
      </c>
      <c r="N42" s="93">
        <v>60</v>
      </c>
      <c r="O42" s="94">
        <v>90</v>
      </c>
      <c r="P42" s="94">
        <v>80</v>
      </c>
      <c r="Q42" s="95"/>
      <c r="R42" s="96">
        <f t="shared" si="9"/>
        <v>76</v>
      </c>
      <c r="S42" s="90">
        <f t="shared" si="11"/>
        <v>96000</v>
      </c>
      <c r="T42" s="97">
        <v>96000</v>
      </c>
      <c r="U42" s="89">
        <f>SUM(H42*0.8)</f>
        <v>0</v>
      </c>
      <c r="V42" s="98">
        <f t="shared" si="4"/>
        <v>0</v>
      </c>
      <c r="W42" s="75">
        <f t="shared" si="2"/>
        <v>108000</v>
      </c>
      <c r="X42" s="99">
        <v>108000</v>
      </c>
      <c r="Y42" s="77">
        <f t="shared" si="10"/>
        <v>0</v>
      </c>
      <c r="Z42" s="77">
        <f t="shared" si="10"/>
        <v>0</v>
      </c>
      <c r="AA42" s="101">
        <v>65000</v>
      </c>
      <c r="AB42" s="102"/>
      <c r="AC42" s="103"/>
      <c r="AD42" s="104"/>
      <c r="AE42" s="83"/>
    </row>
    <row r="43" spans="1:31" ht="30" x14ac:dyDescent="0.25">
      <c r="A43" s="84">
        <v>40</v>
      </c>
      <c r="B43" s="85" t="s">
        <v>102</v>
      </c>
      <c r="C43" s="86" t="s">
        <v>123</v>
      </c>
      <c r="D43" s="87" t="s">
        <v>124</v>
      </c>
      <c r="E43" s="88" t="s">
        <v>30</v>
      </c>
      <c r="F43" s="89">
        <v>327500</v>
      </c>
      <c r="G43" s="90">
        <v>77000</v>
      </c>
      <c r="H43" s="89">
        <v>0</v>
      </c>
      <c r="I43" s="89">
        <v>0</v>
      </c>
      <c r="J43" s="89">
        <v>77000</v>
      </c>
      <c r="K43" s="91">
        <v>65</v>
      </c>
      <c r="L43" s="91">
        <v>67</v>
      </c>
      <c r="M43" s="92">
        <v>80</v>
      </c>
      <c r="N43" s="93">
        <v>75</v>
      </c>
      <c r="O43" s="94">
        <v>90</v>
      </c>
      <c r="P43" s="94">
        <v>75</v>
      </c>
      <c r="Q43" s="95"/>
      <c r="R43" s="96">
        <f t="shared" si="9"/>
        <v>75.333333333333329</v>
      </c>
      <c r="S43" s="90">
        <f t="shared" si="11"/>
        <v>61600</v>
      </c>
      <c r="T43" s="97">
        <v>62000</v>
      </c>
      <c r="U43" s="89">
        <f>SUM(H43*0.8)</f>
        <v>0</v>
      </c>
      <c r="V43" s="98">
        <f t="shared" si="4"/>
        <v>0</v>
      </c>
      <c r="W43" s="75">
        <f t="shared" si="2"/>
        <v>69300</v>
      </c>
      <c r="X43" s="99">
        <v>69000</v>
      </c>
      <c r="Y43" s="77">
        <f t="shared" si="10"/>
        <v>0</v>
      </c>
      <c r="Z43" s="77">
        <f t="shared" si="10"/>
        <v>0</v>
      </c>
      <c r="AA43" s="101">
        <v>50000</v>
      </c>
      <c r="AB43" s="102"/>
      <c r="AC43" s="103"/>
      <c r="AD43" s="104"/>
      <c r="AE43" s="83"/>
    </row>
    <row r="44" spans="1:31" x14ac:dyDescent="0.25">
      <c r="A44" s="60">
        <v>41</v>
      </c>
      <c r="B44" s="85" t="s">
        <v>94</v>
      </c>
      <c r="C44" s="86" t="s">
        <v>125</v>
      </c>
      <c r="D44" s="87" t="s">
        <v>126</v>
      </c>
      <c r="E44" s="88" t="s">
        <v>42</v>
      </c>
      <c r="F44" s="89">
        <v>246320</v>
      </c>
      <c r="G44" s="90">
        <v>123000</v>
      </c>
      <c r="H44" s="89">
        <v>0</v>
      </c>
      <c r="I44" s="89">
        <v>0</v>
      </c>
      <c r="J44" s="89">
        <v>123000</v>
      </c>
      <c r="K44" s="91">
        <v>85</v>
      </c>
      <c r="L44" s="91">
        <v>81</v>
      </c>
      <c r="M44" s="92">
        <v>75</v>
      </c>
      <c r="N44" s="93">
        <v>68</v>
      </c>
      <c r="O44" s="94">
        <v>70</v>
      </c>
      <c r="P44" s="94">
        <v>70</v>
      </c>
      <c r="Q44" s="95"/>
      <c r="R44" s="96">
        <f t="shared" si="9"/>
        <v>74.833333333333329</v>
      </c>
      <c r="S44" s="90">
        <f t="shared" si="11"/>
        <v>98400</v>
      </c>
      <c r="T44" s="97">
        <v>98000</v>
      </c>
      <c r="U44" s="89">
        <f>SUM(H44*0.8)</f>
        <v>0</v>
      </c>
      <c r="V44" s="98">
        <f t="shared" si="4"/>
        <v>0</v>
      </c>
      <c r="W44" s="75">
        <f t="shared" si="2"/>
        <v>110700</v>
      </c>
      <c r="X44" s="99">
        <v>111000</v>
      </c>
      <c r="Y44" s="77">
        <f t="shared" si="10"/>
        <v>0</v>
      </c>
      <c r="Z44" s="77">
        <f t="shared" si="10"/>
        <v>0</v>
      </c>
      <c r="AA44" s="101">
        <v>42000</v>
      </c>
      <c r="AB44" s="102"/>
      <c r="AC44" s="103"/>
      <c r="AD44" s="104"/>
      <c r="AE44" s="83"/>
    </row>
    <row r="45" spans="1:31" x14ac:dyDescent="0.25">
      <c r="A45" s="84">
        <v>42</v>
      </c>
      <c r="B45" s="85" t="s">
        <v>112</v>
      </c>
      <c r="C45" s="86" t="s">
        <v>127</v>
      </c>
      <c r="D45" s="87" t="s">
        <v>128</v>
      </c>
      <c r="E45" s="88" t="s">
        <v>42</v>
      </c>
      <c r="F45" s="89">
        <v>215500</v>
      </c>
      <c r="G45" s="90">
        <v>30000</v>
      </c>
      <c r="H45" s="89">
        <v>120850</v>
      </c>
      <c r="I45" s="89">
        <v>0</v>
      </c>
      <c r="J45" s="89">
        <v>150850</v>
      </c>
      <c r="K45" s="91">
        <v>83</v>
      </c>
      <c r="L45" s="91">
        <v>76</v>
      </c>
      <c r="M45" s="92">
        <v>80</v>
      </c>
      <c r="N45" s="93">
        <v>38</v>
      </c>
      <c r="O45" s="94">
        <v>80</v>
      </c>
      <c r="P45" s="94">
        <v>90</v>
      </c>
      <c r="Q45" s="95"/>
      <c r="R45" s="96">
        <f t="shared" si="9"/>
        <v>74.5</v>
      </c>
      <c r="S45" s="90">
        <f t="shared" si="11"/>
        <v>24000</v>
      </c>
      <c r="T45" s="97">
        <v>24000</v>
      </c>
      <c r="U45" s="89">
        <v>97000</v>
      </c>
      <c r="V45" s="98">
        <f t="shared" si="4"/>
        <v>0</v>
      </c>
      <c r="W45" s="75">
        <f t="shared" si="2"/>
        <v>27000</v>
      </c>
      <c r="X45" s="99">
        <v>27000</v>
      </c>
      <c r="Y45" s="77">
        <f t="shared" si="10"/>
        <v>108765</v>
      </c>
      <c r="Z45" s="77">
        <f t="shared" si="10"/>
        <v>0</v>
      </c>
      <c r="AA45" s="101">
        <v>24000</v>
      </c>
      <c r="AB45" s="102">
        <v>97000</v>
      </c>
      <c r="AC45" s="103"/>
      <c r="AD45" s="133"/>
      <c r="AE45" s="83"/>
    </row>
    <row r="46" spans="1:31" ht="30" x14ac:dyDescent="0.25">
      <c r="A46" s="60">
        <v>43</v>
      </c>
      <c r="B46" s="85" t="s">
        <v>65</v>
      </c>
      <c r="C46" s="86" t="s">
        <v>129</v>
      </c>
      <c r="D46" s="87" t="s">
        <v>130</v>
      </c>
      <c r="E46" s="88" t="s">
        <v>77</v>
      </c>
      <c r="F46" s="89">
        <v>327700</v>
      </c>
      <c r="G46" s="90">
        <v>95000</v>
      </c>
      <c r="H46" s="89">
        <v>130000</v>
      </c>
      <c r="I46" s="89">
        <v>0</v>
      </c>
      <c r="J46" s="89">
        <v>225000</v>
      </c>
      <c r="K46" s="91">
        <v>50</v>
      </c>
      <c r="L46" s="91">
        <v>78</v>
      </c>
      <c r="M46" s="92">
        <v>80</v>
      </c>
      <c r="N46" s="93">
        <v>68</v>
      </c>
      <c r="O46" s="94">
        <v>80</v>
      </c>
      <c r="P46" s="94">
        <v>90</v>
      </c>
      <c r="Q46" s="95"/>
      <c r="R46" s="96">
        <f t="shared" si="9"/>
        <v>74.333333333333329</v>
      </c>
      <c r="S46" s="90">
        <f>SUM(G46*0.5)</f>
        <v>47500</v>
      </c>
      <c r="T46" s="97">
        <v>50000</v>
      </c>
      <c r="U46" s="89">
        <v>60000</v>
      </c>
      <c r="V46" s="98">
        <f t="shared" si="4"/>
        <v>0</v>
      </c>
      <c r="W46" s="75">
        <f t="shared" si="2"/>
        <v>85500</v>
      </c>
      <c r="X46" s="99">
        <v>85000</v>
      </c>
      <c r="Y46" s="77">
        <f t="shared" si="10"/>
        <v>117000</v>
      </c>
      <c r="Z46" s="77">
        <f t="shared" si="10"/>
        <v>0</v>
      </c>
      <c r="AA46" s="101">
        <v>50000</v>
      </c>
      <c r="AB46" s="102">
        <v>60000</v>
      </c>
      <c r="AC46" s="103"/>
      <c r="AD46" s="104"/>
      <c r="AE46" s="83"/>
    </row>
    <row r="47" spans="1:31" ht="30" x14ac:dyDescent="0.25">
      <c r="A47" s="84">
        <v>44</v>
      </c>
      <c r="B47" s="85" t="s">
        <v>88</v>
      </c>
      <c r="C47" s="86" t="s">
        <v>131</v>
      </c>
      <c r="D47" s="87" t="s">
        <v>116</v>
      </c>
      <c r="E47" s="88" t="s">
        <v>39</v>
      </c>
      <c r="F47" s="89">
        <v>226900</v>
      </c>
      <c r="G47" s="90">
        <v>128300</v>
      </c>
      <c r="H47" s="89">
        <v>0</v>
      </c>
      <c r="I47" s="89">
        <v>0</v>
      </c>
      <c r="J47" s="89">
        <v>128300</v>
      </c>
      <c r="K47" s="91">
        <v>65</v>
      </c>
      <c r="L47" s="91">
        <v>69</v>
      </c>
      <c r="M47" s="92">
        <v>70</v>
      </c>
      <c r="N47" s="93">
        <v>81</v>
      </c>
      <c r="O47" s="94">
        <v>90</v>
      </c>
      <c r="P47" s="94">
        <v>65</v>
      </c>
      <c r="Q47" s="95"/>
      <c r="R47" s="96">
        <f t="shared" si="9"/>
        <v>73.333333333333329</v>
      </c>
      <c r="S47" s="90">
        <f>SUM(G47*0.7)</f>
        <v>89810</v>
      </c>
      <c r="T47" s="97">
        <v>103000</v>
      </c>
      <c r="U47" s="89">
        <f>SUM(H47*0.8)</f>
        <v>0</v>
      </c>
      <c r="V47" s="98">
        <f t="shared" si="4"/>
        <v>0</v>
      </c>
      <c r="W47" s="75">
        <f t="shared" si="2"/>
        <v>115470</v>
      </c>
      <c r="X47" s="99">
        <v>115000</v>
      </c>
      <c r="Y47" s="77">
        <f t="shared" si="10"/>
        <v>0</v>
      </c>
      <c r="Z47" s="77">
        <f t="shared" si="10"/>
        <v>0</v>
      </c>
      <c r="AA47" s="101">
        <v>79000</v>
      </c>
      <c r="AB47" s="102"/>
      <c r="AC47" s="103"/>
      <c r="AD47" s="104"/>
      <c r="AE47" s="83"/>
    </row>
    <row r="48" spans="1:31" ht="30" x14ac:dyDescent="0.25">
      <c r="A48" s="60">
        <v>45</v>
      </c>
      <c r="B48" s="85" t="s">
        <v>132</v>
      </c>
      <c r="C48" s="86" t="s">
        <v>133</v>
      </c>
      <c r="D48" s="87" t="s">
        <v>134</v>
      </c>
      <c r="E48" s="88" t="s">
        <v>30</v>
      </c>
      <c r="F48" s="89">
        <v>641500</v>
      </c>
      <c r="G48" s="90">
        <v>256600</v>
      </c>
      <c r="H48" s="89">
        <v>0</v>
      </c>
      <c r="I48" s="89">
        <v>0</v>
      </c>
      <c r="J48" s="89">
        <v>256600</v>
      </c>
      <c r="K48" s="91">
        <v>60</v>
      </c>
      <c r="L48" s="91">
        <v>60</v>
      </c>
      <c r="M48" s="92">
        <v>80</v>
      </c>
      <c r="N48" s="93">
        <v>62</v>
      </c>
      <c r="O48" s="94">
        <v>100</v>
      </c>
      <c r="P48" s="94">
        <v>75</v>
      </c>
      <c r="Q48" s="95"/>
      <c r="R48" s="96">
        <f t="shared" si="9"/>
        <v>72.833333333333329</v>
      </c>
      <c r="S48" s="90">
        <f>SUM(G48*0.7)</f>
        <v>179620</v>
      </c>
      <c r="T48" s="97">
        <v>205000</v>
      </c>
      <c r="U48" s="89">
        <f>SUM(H48*0.8)</f>
        <v>0</v>
      </c>
      <c r="V48" s="98">
        <f t="shared" si="4"/>
        <v>0</v>
      </c>
      <c r="W48" s="75">
        <f t="shared" si="2"/>
        <v>230940</v>
      </c>
      <c r="X48" s="99">
        <v>231000</v>
      </c>
      <c r="Y48" s="77">
        <f t="shared" si="10"/>
        <v>0</v>
      </c>
      <c r="Z48" s="77">
        <f t="shared" si="10"/>
        <v>0</v>
      </c>
      <c r="AA48" s="101">
        <v>80000</v>
      </c>
      <c r="AB48" s="102"/>
      <c r="AC48" s="103"/>
      <c r="AD48" s="104"/>
      <c r="AE48" s="83"/>
    </row>
    <row r="49" spans="1:31" x14ac:dyDescent="0.25">
      <c r="A49" s="84">
        <v>46</v>
      </c>
      <c r="B49" s="85" t="s">
        <v>88</v>
      </c>
      <c r="C49" s="86" t="s">
        <v>135</v>
      </c>
      <c r="D49" s="87" t="s">
        <v>136</v>
      </c>
      <c r="E49" s="88" t="s">
        <v>137</v>
      </c>
      <c r="F49" s="89">
        <v>136000</v>
      </c>
      <c r="G49" s="90">
        <v>71050</v>
      </c>
      <c r="H49" s="89">
        <v>0</v>
      </c>
      <c r="I49" s="89">
        <v>0</v>
      </c>
      <c r="J49" s="89">
        <v>71050</v>
      </c>
      <c r="K49" s="91">
        <v>90</v>
      </c>
      <c r="L49" s="91">
        <v>67</v>
      </c>
      <c r="M49" s="92">
        <v>70</v>
      </c>
      <c r="N49" s="93">
        <v>71</v>
      </c>
      <c r="O49" s="94">
        <v>80</v>
      </c>
      <c r="P49" s="94">
        <v>55</v>
      </c>
      <c r="Q49" s="95"/>
      <c r="R49" s="96">
        <f t="shared" si="9"/>
        <v>72.166666666666671</v>
      </c>
      <c r="S49" s="90">
        <f t="shared" ref="S49:S80" si="12">SUM(G49*0.8)</f>
        <v>56840</v>
      </c>
      <c r="T49" s="97">
        <v>57000</v>
      </c>
      <c r="U49" s="89">
        <f>SUM(H49*0.8)</f>
        <v>0</v>
      </c>
      <c r="V49" s="98">
        <f t="shared" si="4"/>
        <v>0</v>
      </c>
      <c r="W49" s="75">
        <f t="shared" si="2"/>
        <v>63945</v>
      </c>
      <c r="X49" s="99">
        <v>64000</v>
      </c>
      <c r="Y49" s="77">
        <f t="shared" si="10"/>
        <v>0</v>
      </c>
      <c r="Z49" s="77">
        <f t="shared" si="10"/>
        <v>0</v>
      </c>
      <c r="AA49" s="101">
        <v>30000</v>
      </c>
      <c r="AB49" s="102"/>
      <c r="AC49" s="103"/>
      <c r="AD49" s="104"/>
      <c r="AE49" s="83"/>
    </row>
    <row r="50" spans="1:31" ht="30" x14ac:dyDescent="0.25">
      <c r="A50" s="60">
        <v>47</v>
      </c>
      <c r="B50" s="85" t="s">
        <v>53</v>
      </c>
      <c r="C50" s="86" t="s">
        <v>138</v>
      </c>
      <c r="D50" s="87" t="s">
        <v>139</v>
      </c>
      <c r="E50" s="88" t="s">
        <v>59</v>
      </c>
      <c r="F50" s="89">
        <v>270020</v>
      </c>
      <c r="G50" s="90">
        <v>80000</v>
      </c>
      <c r="H50" s="89">
        <v>0</v>
      </c>
      <c r="I50" s="89">
        <v>0</v>
      </c>
      <c r="J50" s="89">
        <v>80000</v>
      </c>
      <c r="K50" s="91"/>
      <c r="L50" s="91">
        <v>76</v>
      </c>
      <c r="M50" s="92">
        <v>70</v>
      </c>
      <c r="N50" s="93">
        <v>52</v>
      </c>
      <c r="O50" s="94">
        <v>90</v>
      </c>
      <c r="P50" s="94">
        <v>70</v>
      </c>
      <c r="Q50" s="95"/>
      <c r="R50" s="96">
        <f>SUM(K50:Q50)/5</f>
        <v>71.599999999999994</v>
      </c>
      <c r="S50" s="90">
        <f t="shared" si="12"/>
        <v>64000</v>
      </c>
      <c r="T50" s="97">
        <v>64000</v>
      </c>
      <c r="U50" s="89">
        <f>SUM(H50*0.8)</f>
        <v>0</v>
      </c>
      <c r="V50" s="98">
        <f t="shared" si="4"/>
        <v>0</v>
      </c>
      <c r="W50" s="75">
        <f t="shared" si="2"/>
        <v>72000</v>
      </c>
      <c r="X50" s="99">
        <v>72000</v>
      </c>
      <c r="Y50" s="77">
        <f t="shared" si="10"/>
        <v>0</v>
      </c>
      <c r="Z50" s="77">
        <f t="shared" si="10"/>
        <v>0</v>
      </c>
      <c r="AA50" s="101">
        <v>32000</v>
      </c>
      <c r="AB50" s="102"/>
      <c r="AC50" s="103"/>
      <c r="AD50" s="104"/>
      <c r="AE50" s="83"/>
    </row>
    <row r="51" spans="1:31" ht="30" x14ac:dyDescent="0.25">
      <c r="A51" s="84">
        <v>48</v>
      </c>
      <c r="B51" s="106" t="s">
        <v>56</v>
      </c>
      <c r="C51" s="107" t="s">
        <v>140</v>
      </c>
      <c r="D51" s="108" t="s">
        <v>141</v>
      </c>
      <c r="E51" s="88" t="s">
        <v>119</v>
      </c>
      <c r="F51" s="89">
        <v>27000</v>
      </c>
      <c r="G51" s="90">
        <v>62500</v>
      </c>
      <c r="H51" s="89">
        <v>108895</v>
      </c>
      <c r="I51" s="89">
        <v>0</v>
      </c>
      <c r="J51" s="89">
        <v>171395</v>
      </c>
      <c r="K51" s="91">
        <v>50</v>
      </c>
      <c r="L51" s="91">
        <v>76</v>
      </c>
      <c r="M51" s="92">
        <v>60</v>
      </c>
      <c r="N51" s="93"/>
      <c r="O51" s="94">
        <v>80</v>
      </c>
      <c r="P51" s="94">
        <v>90</v>
      </c>
      <c r="Q51" s="95"/>
      <c r="R51" s="96">
        <f>SUM(K51:Q51)/5</f>
        <v>71.2</v>
      </c>
      <c r="S51" s="90">
        <f t="shared" si="12"/>
        <v>50000</v>
      </c>
      <c r="T51" s="97">
        <v>50000</v>
      </c>
      <c r="U51" s="89">
        <v>87000</v>
      </c>
      <c r="V51" s="98">
        <f t="shared" si="4"/>
        <v>0</v>
      </c>
      <c r="W51" s="75">
        <f t="shared" si="2"/>
        <v>56250</v>
      </c>
      <c r="X51" s="99">
        <v>56000</v>
      </c>
      <c r="Y51" s="77">
        <f t="shared" si="10"/>
        <v>98005.5</v>
      </c>
      <c r="Z51" s="77">
        <f t="shared" si="10"/>
        <v>0</v>
      </c>
      <c r="AA51" s="101">
        <v>20000</v>
      </c>
      <c r="AB51" s="102">
        <v>40000</v>
      </c>
      <c r="AC51" s="103"/>
      <c r="AD51" s="104"/>
      <c r="AE51" s="83"/>
    </row>
    <row r="52" spans="1:31" ht="30" x14ac:dyDescent="0.25">
      <c r="A52" s="60">
        <v>49</v>
      </c>
      <c r="B52" s="85" t="s">
        <v>132</v>
      </c>
      <c r="C52" s="86" t="s">
        <v>142</v>
      </c>
      <c r="D52" s="87" t="s">
        <v>143</v>
      </c>
      <c r="E52" s="88" t="s">
        <v>30</v>
      </c>
      <c r="F52" s="89">
        <v>287600</v>
      </c>
      <c r="G52" s="90">
        <v>129420</v>
      </c>
      <c r="H52" s="89">
        <v>0</v>
      </c>
      <c r="I52" s="89">
        <v>0</v>
      </c>
      <c r="J52" s="89">
        <v>129420</v>
      </c>
      <c r="K52" s="91">
        <v>80</v>
      </c>
      <c r="L52" s="91">
        <v>60</v>
      </c>
      <c r="M52" s="92">
        <v>70</v>
      </c>
      <c r="N52" s="93">
        <v>62</v>
      </c>
      <c r="O52" s="94">
        <v>80</v>
      </c>
      <c r="P52" s="94">
        <v>75</v>
      </c>
      <c r="Q52" s="95"/>
      <c r="R52" s="96">
        <f>SUM(K52:Q52)/6</f>
        <v>71.166666666666671</v>
      </c>
      <c r="S52" s="90">
        <f t="shared" si="12"/>
        <v>103536</v>
      </c>
      <c r="T52" s="97">
        <v>104000</v>
      </c>
      <c r="U52" s="89">
        <f t="shared" ref="U52:V79" si="13">SUM(H52*0.8)</f>
        <v>0</v>
      </c>
      <c r="V52" s="98">
        <f t="shared" si="4"/>
        <v>0</v>
      </c>
      <c r="W52" s="75">
        <f t="shared" si="2"/>
        <v>116478</v>
      </c>
      <c r="X52" s="99">
        <v>116000</v>
      </c>
      <c r="Y52" s="77">
        <f t="shared" si="10"/>
        <v>0</v>
      </c>
      <c r="Z52" s="77">
        <f t="shared" si="10"/>
        <v>0</v>
      </c>
      <c r="AA52" s="101">
        <v>45000</v>
      </c>
      <c r="AB52" s="102"/>
      <c r="AC52" s="103"/>
      <c r="AD52" s="104"/>
      <c r="AE52" s="83"/>
    </row>
    <row r="53" spans="1:31" ht="30" x14ac:dyDescent="0.25">
      <c r="A53" s="84">
        <v>50</v>
      </c>
      <c r="B53" s="85" t="s">
        <v>144</v>
      </c>
      <c r="C53" s="86" t="s">
        <v>145</v>
      </c>
      <c r="D53" s="87" t="s">
        <v>146</v>
      </c>
      <c r="E53" s="88" t="s">
        <v>46</v>
      </c>
      <c r="F53" s="89">
        <v>189000</v>
      </c>
      <c r="G53" s="90">
        <v>132300</v>
      </c>
      <c r="H53" s="89">
        <v>0</v>
      </c>
      <c r="I53" s="89">
        <v>0</v>
      </c>
      <c r="J53" s="89">
        <v>132300</v>
      </c>
      <c r="K53" s="91">
        <v>70</v>
      </c>
      <c r="L53" s="91">
        <v>76</v>
      </c>
      <c r="M53" s="92">
        <v>60</v>
      </c>
      <c r="N53" s="93">
        <v>75</v>
      </c>
      <c r="O53" s="94">
        <v>80</v>
      </c>
      <c r="P53" s="94">
        <v>65</v>
      </c>
      <c r="Q53" s="95"/>
      <c r="R53" s="96">
        <f>SUM(K53:Q53)/6</f>
        <v>71</v>
      </c>
      <c r="S53" s="90">
        <f t="shared" si="12"/>
        <v>105840</v>
      </c>
      <c r="T53" s="97">
        <v>106000</v>
      </c>
      <c r="U53" s="89">
        <f t="shared" si="13"/>
        <v>0</v>
      </c>
      <c r="V53" s="98">
        <f t="shared" si="4"/>
        <v>0</v>
      </c>
      <c r="W53" s="75">
        <f t="shared" si="2"/>
        <v>119070</v>
      </c>
      <c r="X53" s="99">
        <v>119000</v>
      </c>
      <c r="Y53" s="77">
        <f t="shared" si="10"/>
        <v>0</v>
      </c>
      <c r="Z53" s="77">
        <f t="shared" si="10"/>
        <v>0</v>
      </c>
      <c r="AA53" s="101">
        <v>55000</v>
      </c>
      <c r="AB53" s="102"/>
      <c r="AC53" s="103"/>
      <c r="AD53" s="104"/>
      <c r="AE53" s="83"/>
    </row>
    <row r="54" spans="1:31" ht="30" x14ac:dyDescent="0.25">
      <c r="A54" s="60">
        <v>51</v>
      </c>
      <c r="B54" s="134" t="s">
        <v>53</v>
      </c>
      <c r="C54" s="135" t="s">
        <v>147</v>
      </c>
      <c r="D54" s="136" t="s">
        <v>148</v>
      </c>
      <c r="E54" s="137" t="s">
        <v>59</v>
      </c>
      <c r="F54" s="138">
        <v>258740</v>
      </c>
      <c r="G54" s="139">
        <v>80000</v>
      </c>
      <c r="H54" s="138">
        <v>0</v>
      </c>
      <c r="I54" s="138">
        <v>0</v>
      </c>
      <c r="J54" s="138">
        <v>80000</v>
      </c>
      <c r="K54" s="140">
        <v>95</v>
      </c>
      <c r="L54" s="140">
        <v>81</v>
      </c>
      <c r="M54" s="141">
        <v>70</v>
      </c>
      <c r="N54" s="142">
        <v>82</v>
      </c>
      <c r="O54" s="143">
        <v>90</v>
      </c>
      <c r="P54" s="143">
        <v>90</v>
      </c>
      <c r="Q54" s="144"/>
      <c r="R54" s="145">
        <f>SUM(K54:Q54)/6</f>
        <v>84.666666666666671</v>
      </c>
      <c r="S54" s="90">
        <f t="shared" si="12"/>
        <v>64000</v>
      </c>
      <c r="T54" s="97">
        <v>64000</v>
      </c>
      <c r="U54" s="89">
        <f t="shared" si="13"/>
        <v>0</v>
      </c>
      <c r="V54" s="98">
        <f t="shared" si="4"/>
        <v>0</v>
      </c>
      <c r="W54" s="75">
        <f t="shared" si="2"/>
        <v>72000</v>
      </c>
      <c r="X54" s="99">
        <v>72000</v>
      </c>
      <c r="Y54" s="77">
        <f t="shared" si="10"/>
        <v>0</v>
      </c>
      <c r="Z54" s="77">
        <f t="shared" si="10"/>
        <v>0</v>
      </c>
      <c r="AA54" s="101">
        <v>72000</v>
      </c>
      <c r="AB54" s="102"/>
      <c r="AC54" s="103"/>
      <c r="AD54" s="104"/>
      <c r="AE54" s="83"/>
    </row>
    <row r="55" spans="1:31" x14ac:dyDescent="0.25">
      <c r="A55" s="84">
        <v>52</v>
      </c>
      <c r="B55" s="146" t="s">
        <v>27</v>
      </c>
      <c r="C55" s="147" t="s">
        <v>149</v>
      </c>
      <c r="D55" s="146" t="s">
        <v>150</v>
      </c>
      <c r="E55" s="148" t="s">
        <v>151</v>
      </c>
      <c r="F55" s="89">
        <v>160000</v>
      </c>
      <c r="G55" s="89">
        <v>90000</v>
      </c>
      <c r="H55" s="89">
        <v>0</v>
      </c>
      <c r="I55" s="89">
        <v>0</v>
      </c>
      <c r="J55" s="89">
        <v>90000</v>
      </c>
      <c r="K55" s="149"/>
      <c r="L55" s="149"/>
      <c r="M55" s="150"/>
      <c r="N55" s="151"/>
      <c r="O55" s="146"/>
      <c r="P55" s="146"/>
      <c r="Q55" s="146"/>
      <c r="R55" s="152">
        <v>85</v>
      </c>
      <c r="S55" s="89">
        <f t="shared" si="12"/>
        <v>72000</v>
      </c>
      <c r="T55" s="97">
        <v>63000</v>
      </c>
      <c r="U55" s="89">
        <f t="shared" si="13"/>
        <v>0</v>
      </c>
      <c r="V55" s="89">
        <f t="shared" si="4"/>
        <v>0</v>
      </c>
      <c r="W55" s="100">
        <f t="shared" si="2"/>
        <v>81000</v>
      </c>
      <c r="X55" s="99"/>
      <c r="Y55" s="100">
        <f t="shared" si="10"/>
        <v>0</v>
      </c>
      <c r="Z55" s="100">
        <f t="shared" si="10"/>
        <v>0</v>
      </c>
      <c r="AA55" s="102">
        <v>63000</v>
      </c>
      <c r="AB55" s="102"/>
      <c r="AC55" s="153"/>
      <c r="AD55" s="154"/>
      <c r="AE55" s="83"/>
    </row>
    <row r="56" spans="1:31" s="127" customFormat="1" ht="120" x14ac:dyDescent="0.25">
      <c r="A56" s="155">
        <v>53</v>
      </c>
      <c r="B56" s="156" t="s">
        <v>152</v>
      </c>
      <c r="C56" s="157" t="s">
        <v>153</v>
      </c>
      <c r="D56" s="158" t="s">
        <v>154</v>
      </c>
      <c r="E56" s="159" t="s">
        <v>30</v>
      </c>
      <c r="F56" s="160">
        <v>318900</v>
      </c>
      <c r="G56" s="161">
        <v>30000</v>
      </c>
      <c r="H56" s="162" t="s">
        <v>155</v>
      </c>
      <c r="I56" s="160">
        <v>39000</v>
      </c>
      <c r="J56" s="160">
        <v>159000</v>
      </c>
      <c r="K56" s="163">
        <v>63</v>
      </c>
      <c r="L56" s="163">
        <v>75</v>
      </c>
      <c r="M56" s="164">
        <v>50</v>
      </c>
      <c r="N56" s="165">
        <v>55</v>
      </c>
      <c r="O56" s="166">
        <v>90</v>
      </c>
      <c r="P56" s="166">
        <v>80</v>
      </c>
      <c r="Q56" s="167"/>
      <c r="R56" s="168">
        <f>SUM(K56:Q56)/6</f>
        <v>68.833333333333329</v>
      </c>
      <c r="S56" s="161">
        <f t="shared" si="12"/>
        <v>24000</v>
      </c>
      <c r="T56" s="169">
        <v>24000</v>
      </c>
      <c r="U56" s="160" t="e">
        <f t="shared" si="13"/>
        <v>#VALUE!</v>
      </c>
      <c r="V56" s="170">
        <f t="shared" si="4"/>
        <v>31200</v>
      </c>
      <c r="W56" s="120">
        <f t="shared" si="2"/>
        <v>27000</v>
      </c>
      <c r="X56" s="171">
        <v>27000</v>
      </c>
      <c r="Y56" s="122" t="e">
        <f t="shared" si="10"/>
        <v>#VALUE!</v>
      </c>
      <c r="Z56" s="122">
        <f t="shared" si="10"/>
        <v>35100</v>
      </c>
      <c r="AA56" s="172"/>
      <c r="AB56" s="173"/>
      <c r="AC56" s="174"/>
      <c r="AD56" s="175" t="s">
        <v>156</v>
      </c>
      <c r="AE56" s="126"/>
    </row>
    <row r="57" spans="1:31" ht="75" x14ac:dyDescent="0.25">
      <c r="A57" s="84">
        <v>54</v>
      </c>
      <c r="B57" s="85" t="s">
        <v>157</v>
      </c>
      <c r="C57" s="86" t="s">
        <v>158</v>
      </c>
      <c r="D57" s="87" t="s">
        <v>159</v>
      </c>
      <c r="E57" s="88" t="s">
        <v>39</v>
      </c>
      <c r="F57" s="89">
        <v>27000</v>
      </c>
      <c r="G57" s="90">
        <v>45000</v>
      </c>
      <c r="H57" s="89">
        <v>65000</v>
      </c>
      <c r="I57" s="89">
        <v>0</v>
      </c>
      <c r="J57" s="89">
        <v>110000</v>
      </c>
      <c r="K57" s="91">
        <v>50</v>
      </c>
      <c r="L57" s="91">
        <v>60</v>
      </c>
      <c r="M57" s="92">
        <v>60</v>
      </c>
      <c r="N57" s="93">
        <v>76</v>
      </c>
      <c r="O57" s="94">
        <v>90</v>
      </c>
      <c r="P57" s="94">
        <v>65</v>
      </c>
      <c r="Q57" s="95"/>
      <c r="R57" s="96">
        <f>SUM(K57:Q57)/6</f>
        <v>66.833333333333329</v>
      </c>
      <c r="S57" s="90">
        <f t="shared" si="12"/>
        <v>36000</v>
      </c>
      <c r="T57" s="97">
        <v>36000</v>
      </c>
      <c r="U57" s="89">
        <f t="shared" si="13"/>
        <v>52000</v>
      </c>
      <c r="V57" s="98">
        <f t="shared" si="4"/>
        <v>0</v>
      </c>
      <c r="W57" s="75">
        <f t="shared" si="2"/>
        <v>40500</v>
      </c>
      <c r="X57" s="99">
        <v>40000</v>
      </c>
      <c r="Y57" s="77">
        <f t="shared" si="10"/>
        <v>58500</v>
      </c>
      <c r="Z57" s="77">
        <f t="shared" si="10"/>
        <v>0</v>
      </c>
      <c r="AA57" s="101" t="s">
        <v>160</v>
      </c>
      <c r="AB57" s="102"/>
      <c r="AC57" s="103"/>
      <c r="AD57" s="176" t="s">
        <v>161</v>
      </c>
      <c r="AE57" s="83"/>
    </row>
    <row r="58" spans="1:31" ht="75" x14ac:dyDescent="0.25">
      <c r="A58" s="60">
        <v>55</v>
      </c>
      <c r="B58" s="85" t="s">
        <v>157</v>
      </c>
      <c r="C58" s="86" t="s">
        <v>162</v>
      </c>
      <c r="D58" s="87" t="s">
        <v>163</v>
      </c>
      <c r="E58" s="88" t="s">
        <v>39</v>
      </c>
      <c r="F58" s="89">
        <v>351000</v>
      </c>
      <c r="G58" s="90">
        <v>89000</v>
      </c>
      <c r="H58" s="89">
        <v>0</v>
      </c>
      <c r="I58" s="89">
        <v>0</v>
      </c>
      <c r="J58" s="89">
        <v>89000</v>
      </c>
      <c r="K58" s="91">
        <v>60</v>
      </c>
      <c r="L58" s="91">
        <v>60</v>
      </c>
      <c r="M58" s="92">
        <v>60</v>
      </c>
      <c r="N58" s="93">
        <v>76</v>
      </c>
      <c r="O58" s="94">
        <v>80</v>
      </c>
      <c r="P58" s="94">
        <v>65</v>
      </c>
      <c r="Q58" s="95"/>
      <c r="R58" s="96">
        <f>SUM(K58:Q58)/6</f>
        <v>66.833333333333329</v>
      </c>
      <c r="S58" s="90">
        <f t="shared" si="12"/>
        <v>71200</v>
      </c>
      <c r="T58" s="97">
        <v>71000</v>
      </c>
      <c r="U58" s="89">
        <f t="shared" si="13"/>
        <v>0</v>
      </c>
      <c r="V58" s="98">
        <f t="shared" si="4"/>
        <v>0</v>
      </c>
      <c r="W58" s="75">
        <f t="shared" si="2"/>
        <v>80100</v>
      </c>
      <c r="X58" s="99">
        <v>80000</v>
      </c>
      <c r="Y58" s="77">
        <f t="shared" si="10"/>
        <v>0</v>
      </c>
      <c r="Z58" s="77">
        <f t="shared" si="10"/>
        <v>0</v>
      </c>
      <c r="AA58" s="101" t="s">
        <v>160</v>
      </c>
      <c r="AB58" s="102"/>
      <c r="AC58" s="103"/>
      <c r="AD58" s="176" t="s">
        <v>161</v>
      </c>
      <c r="AE58" s="83"/>
    </row>
    <row r="59" spans="1:31" ht="120" x14ac:dyDescent="0.25">
      <c r="A59" s="84">
        <v>56</v>
      </c>
      <c r="B59" s="85" t="s">
        <v>164</v>
      </c>
      <c r="C59" s="86" t="s">
        <v>165</v>
      </c>
      <c r="D59" s="87" t="s">
        <v>166</v>
      </c>
      <c r="E59" s="88" t="s">
        <v>167</v>
      </c>
      <c r="F59" s="89">
        <v>290700</v>
      </c>
      <c r="G59" s="90">
        <v>249900</v>
      </c>
      <c r="H59" s="89">
        <v>0</v>
      </c>
      <c r="I59" s="89">
        <v>0</v>
      </c>
      <c r="J59" s="89">
        <v>249900</v>
      </c>
      <c r="K59" s="91">
        <v>0</v>
      </c>
      <c r="L59" s="91">
        <v>60</v>
      </c>
      <c r="M59" s="92">
        <v>35</v>
      </c>
      <c r="N59" s="93">
        <v>65</v>
      </c>
      <c r="O59" s="94">
        <v>80</v>
      </c>
      <c r="P59" s="94">
        <v>70</v>
      </c>
      <c r="Q59" s="95"/>
      <c r="R59" s="96">
        <f>SUM(K59:Q59)/5</f>
        <v>62</v>
      </c>
      <c r="S59" s="90">
        <f t="shared" si="12"/>
        <v>199920</v>
      </c>
      <c r="T59" s="97">
        <v>200000</v>
      </c>
      <c r="U59" s="89">
        <f t="shared" si="13"/>
        <v>0</v>
      </c>
      <c r="V59" s="98">
        <f t="shared" si="4"/>
        <v>0</v>
      </c>
      <c r="W59" s="75">
        <f t="shared" si="2"/>
        <v>224910</v>
      </c>
      <c r="X59" s="99">
        <v>225000</v>
      </c>
      <c r="Y59" s="77">
        <f t="shared" si="10"/>
        <v>0</v>
      </c>
      <c r="Z59" s="77">
        <f t="shared" si="10"/>
        <v>0</v>
      </c>
      <c r="AA59" s="101" t="s">
        <v>160</v>
      </c>
      <c r="AB59" s="102"/>
      <c r="AC59" s="103"/>
      <c r="AD59" s="176" t="s">
        <v>168</v>
      </c>
      <c r="AE59" s="83"/>
    </row>
    <row r="60" spans="1:31" ht="45.75" thickBot="1" x14ac:dyDescent="0.3">
      <c r="A60" s="60">
        <v>57</v>
      </c>
      <c r="B60" s="177" t="s">
        <v>132</v>
      </c>
      <c r="C60" s="178" t="s">
        <v>169</v>
      </c>
      <c r="D60" s="179" t="s">
        <v>170</v>
      </c>
      <c r="E60" s="180" t="s">
        <v>30</v>
      </c>
      <c r="F60" s="181">
        <v>405700</v>
      </c>
      <c r="G60" s="182">
        <v>186600</v>
      </c>
      <c r="H60" s="181">
        <v>0</v>
      </c>
      <c r="I60" s="181">
        <v>0</v>
      </c>
      <c r="J60" s="181">
        <v>186600</v>
      </c>
      <c r="K60" s="183">
        <v>45</v>
      </c>
      <c r="L60" s="183">
        <v>58</v>
      </c>
      <c r="M60" s="184">
        <v>55</v>
      </c>
      <c r="N60" s="185">
        <v>62</v>
      </c>
      <c r="O60" s="186"/>
      <c r="P60" s="186">
        <v>65</v>
      </c>
      <c r="Q60" s="187"/>
      <c r="R60" s="188">
        <f>SUM(K60:Q60)/5</f>
        <v>57</v>
      </c>
      <c r="S60" s="182">
        <f t="shared" si="12"/>
        <v>149280</v>
      </c>
      <c r="T60" s="189">
        <v>149000</v>
      </c>
      <c r="U60" s="181">
        <f t="shared" si="13"/>
        <v>0</v>
      </c>
      <c r="V60" s="190">
        <f t="shared" si="4"/>
        <v>0</v>
      </c>
      <c r="W60" s="191">
        <f t="shared" si="2"/>
        <v>167940</v>
      </c>
      <c r="X60" s="192">
        <v>168000</v>
      </c>
      <c r="Y60" s="193">
        <f t="shared" si="10"/>
        <v>0</v>
      </c>
      <c r="Z60" s="193">
        <f t="shared" si="10"/>
        <v>0</v>
      </c>
      <c r="AA60" s="194" t="s">
        <v>160</v>
      </c>
      <c r="AB60" s="195"/>
      <c r="AC60" s="196"/>
      <c r="AD60" s="197" t="s">
        <v>171</v>
      </c>
      <c r="AE60" s="83"/>
    </row>
    <row r="61" spans="1:31" x14ac:dyDescent="0.25">
      <c r="A61" s="84">
        <v>58</v>
      </c>
      <c r="B61" s="61" t="s">
        <v>74</v>
      </c>
      <c r="C61" s="62" t="s">
        <v>172</v>
      </c>
      <c r="D61" s="63" t="s">
        <v>173</v>
      </c>
      <c r="E61" s="64" t="s">
        <v>30</v>
      </c>
      <c r="F61" s="65">
        <v>121450</v>
      </c>
      <c r="G61" s="66">
        <v>40000</v>
      </c>
      <c r="H61" s="65">
        <v>0</v>
      </c>
      <c r="I61" s="65">
        <v>0</v>
      </c>
      <c r="J61" s="65">
        <v>40000</v>
      </c>
      <c r="K61" s="67">
        <v>100</v>
      </c>
      <c r="L61" s="67">
        <v>83</v>
      </c>
      <c r="M61" s="68">
        <v>90</v>
      </c>
      <c r="N61" s="69">
        <v>95</v>
      </c>
      <c r="O61" s="70">
        <v>100</v>
      </c>
      <c r="P61" s="70">
        <v>80</v>
      </c>
      <c r="Q61" s="71"/>
      <c r="R61" s="72">
        <f t="shared" ref="R61:R66" si="14">SUM(K61:Q61)/6</f>
        <v>91.333333333333329</v>
      </c>
      <c r="S61" s="66">
        <f t="shared" si="12"/>
        <v>32000</v>
      </c>
      <c r="T61" s="73">
        <v>32000</v>
      </c>
      <c r="U61" s="65">
        <f t="shared" si="13"/>
        <v>0</v>
      </c>
      <c r="V61" s="74">
        <f t="shared" si="4"/>
        <v>0</v>
      </c>
      <c r="W61" s="75">
        <f t="shared" si="2"/>
        <v>36000</v>
      </c>
      <c r="X61" s="76">
        <v>36000</v>
      </c>
      <c r="Y61" s="77">
        <f t="shared" si="10"/>
        <v>0</v>
      </c>
      <c r="Z61" s="77">
        <f t="shared" si="10"/>
        <v>0</v>
      </c>
      <c r="AA61" s="198">
        <v>40000</v>
      </c>
      <c r="AB61" s="199"/>
      <c r="AC61" s="200"/>
      <c r="AD61" s="201"/>
      <c r="AE61" s="83"/>
    </row>
    <row r="62" spans="1:31" ht="30" x14ac:dyDescent="0.25">
      <c r="A62" s="60">
        <v>59</v>
      </c>
      <c r="B62" s="85" t="s">
        <v>27</v>
      </c>
      <c r="C62" s="86" t="s">
        <v>174</v>
      </c>
      <c r="D62" s="87" t="s">
        <v>175</v>
      </c>
      <c r="E62" s="88" t="s">
        <v>46</v>
      </c>
      <c r="F62" s="89">
        <v>174500</v>
      </c>
      <c r="G62" s="90">
        <v>30000</v>
      </c>
      <c r="H62" s="89">
        <v>45000</v>
      </c>
      <c r="I62" s="89">
        <v>0</v>
      </c>
      <c r="J62" s="89">
        <v>75000</v>
      </c>
      <c r="K62" s="91">
        <v>90</v>
      </c>
      <c r="L62" s="91">
        <v>82</v>
      </c>
      <c r="M62" s="92">
        <v>100</v>
      </c>
      <c r="N62" s="93">
        <v>80</v>
      </c>
      <c r="O62" s="94">
        <v>100</v>
      </c>
      <c r="P62" s="94">
        <v>90</v>
      </c>
      <c r="Q62" s="95"/>
      <c r="R62" s="96">
        <f t="shared" si="14"/>
        <v>90.333333333333329</v>
      </c>
      <c r="S62" s="90">
        <f t="shared" si="12"/>
        <v>24000</v>
      </c>
      <c r="T62" s="97">
        <v>24000</v>
      </c>
      <c r="U62" s="89">
        <f t="shared" si="13"/>
        <v>36000</v>
      </c>
      <c r="V62" s="98">
        <f t="shared" si="4"/>
        <v>0</v>
      </c>
      <c r="W62" s="75">
        <f t="shared" si="2"/>
        <v>27000</v>
      </c>
      <c r="X62" s="99">
        <v>27000</v>
      </c>
      <c r="Y62" s="77">
        <f t="shared" si="10"/>
        <v>40500</v>
      </c>
      <c r="Z62" s="77">
        <f t="shared" si="10"/>
        <v>0</v>
      </c>
      <c r="AA62" s="101">
        <v>30000</v>
      </c>
      <c r="AB62" s="102">
        <v>45000</v>
      </c>
      <c r="AC62" s="103"/>
      <c r="AD62" s="104"/>
      <c r="AE62" s="83"/>
    </row>
    <row r="63" spans="1:31" ht="30" x14ac:dyDescent="0.25">
      <c r="A63" s="84">
        <v>60</v>
      </c>
      <c r="B63" s="85" t="s">
        <v>27</v>
      </c>
      <c r="C63" s="86" t="s">
        <v>176</v>
      </c>
      <c r="D63" s="87" t="s">
        <v>177</v>
      </c>
      <c r="E63" s="88" t="s">
        <v>30</v>
      </c>
      <c r="F63" s="89">
        <v>292600</v>
      </c>
      <c r="G63" s="90">
        <v>30000</v>
      </c>
      <c r="H63" s="202" t="s">
        <v>178</v>
      </c>
      <c r="I63" s="89">
        <v>80000</v>
      </c>
      <c r="J63" s="89">
        <v>165000</v>
      </c>
      <c r="K63" s="91">
        <v>88</v>
      </c>
      <c r="L63" s="91">
        <v>82</v>
      </c>
      <c r="M63" s="92">
        <v>100</v>
      </c>
      <c r="N63" s="93">
        <v>85</v>
      </c>
      <c r="O63" s="94">
        <v>90</v>
      </c>
      <c r="P63" s="94">
        <v>90</v>
      </c>
      <c r="Q63" s="95"/>
      <c r="R63" s="96">
        <f t="shared" si="14"/>
        <v>89.166666666666671</v>
      </c>
      <c r="S63" s="90">
        <f t="shared" si="12"/>
        <v>24000</v>
      </c>
      <c r="T63" s="97">
        <v>24000</v>
      </c>
      <c r="U63" s="89" t="e">
        <f t="shared" si="13"/>
        <v>#VALUE!</v>
      </c>
      <c r="V63" s="98">
        <f t="shared" si="4"/>
        <v>64000</v>
      </c>
      <c r="W63" s="75">
        <f t="shared" si="2"/>
        <v>27000</v>
      </c>
      <c r="X63" s="99">
        <v>27000</v>
      </c>
      <c r="Y63" s="77" t="e">
        <f t="shared" si="10"/>
        <v>#VALUE!</v>
      </c>
      <c r="Z63" s="77">
        <f t="shared" si="10"/>
        <v>72000</v>
      </c>
      <c r="AA63" s="101">
        <v>30000</v>
      </c>
      <c r="AB63" s="102">
        <v>55000</v>
      </c>
      <c r="AC63" s="203">
        <v>80000</v>
      </c>
      <c r="AD63" s="104"/>
      <c r="AE63" s="83"/>
    </row>
    <row r="64" spans="1:31" x14ac:dyDescent="0.25">
      <c r="A64" s="60">
        <v>61</v>
      </c>
      <c r="B64" s="85" t="s">
        <v>27</v>
      </c>
      <c r="C64" s="86" t="s">
        <v>179</v>
      </c>
      <c r="D64" s="87" t="s">
        <v>27</v>
      </c>
      <c r="E64" s="88" t="s">
        <v>30</v>
      </c>
      <c r="F64" s="89">
        <v>138000</v>
      </c>
      <c r="G64" s="90">
        <v>60000</v>
      </c>
      <c r="H64" s="89">
        <v>0</v>
      </c>
      <c r="I64" s="89">
        <v>0</v>
      </c>
      <c r="J64" s="89">
        <v>60000</v>
      </c>
      <c r="K64" s="91">
        <v>83</v>
      </c>
      <c r="L64" s="91">
        <v>75</v>
      </c>
      <c r="M64" s="92">
        <v>90</v>
      </c>
      <c r="N64" s="93">
        <v>85</v>
      </c>
      <c r="O64" s="94">
        <v>100</v>
      </c>
      <c r="P64" s="94">
        <v>100</v>
      </c>
      <c r="Q64" s="95"/>
      <c r="R64" s="96">
        <f t="shared" si="14"/>
        <v>88.833333333333329</v>
      </c>
      <c r="S64" s="90">
        <f t="shared" si="12"/>
        <v>48000</v>
      </c>
      <c r="T64" s="97">
        <v>48000</v>
      </c>
      <c r="U64" s="89">
        <f t="shared" si="13"/>
        <v>0</v>
      </c>
      <c r="V64" s="98">
        <f t="shared" si="4"/>
        <v>0</v>
      </c>
      <c r="W64" s="75">
        <f t="shared" si="2"/>
        <v>54000</v>
      </c>
      <c r="X64" s="99">
        <v>54000</v>
      </c>
      <c r="Y64" s="77">
        <f t="shared" si="10"/>
        <v>0</v>
      </c>
      <c r="Z64" s="77">
        <f t="shared" si="10"/>
        <v>0</v>
      </c>
      <c r="AA64" s="101">
        <v>60000</v>
      </c>
      <c r="AB64" s="102"/>
      <c r="AC64" s="103"/>
      <c r="AD64" s="104"/>
      <c r="AE64" s="83"/>
    </row>
    <row r="65" spans="1:31" x14ac:dyDescent="0.25">
      <c r="A65" s="84">
        <v>62</v>
      </c>
      <c r="B65" s="85" t="s">
        <v>180</v>
      </c>
      <c r="C65" s="86" t="s">
        <v>181</v>
      </c>
      <c r="D65" s="87" t="s">
        <v>45</v>
      </c>
      <c r="E65" s="88" t="s">
        <v>46</v>
      </c>
      <c r="F65" s="89">
        <v>466800</v>
      </c>
      <c r="G65" s="90">
        <v>151710</v>
      </c>
      <c r="H65" s="89">
        <v>0</v>
      </c>
      <c r="I65" s="89">
        <v>0</v>
      </c>
      <c r="J65" s="89">
        <v>151710</v>
      </c>
      <c r="K65" s="91">
        <v>100</v>
      </c>
      <c r="L65" s="91">
        <v>81</v>
      </c>
      <c r="M65" s="92">
        <v>80</v>
      </c>
      <c r="N65" s="93">
        <v>72</v>
      </c>
      <c r="O65" s="94">
        <v>100</v>
      </c>
      <c r="P65" s="94">
        <v>100</v>
      </c>
      <c r="Q65" s="95"/>
      <c r="R65" s="96">
        <f t="shared" si="14"/>
        <v>88.833333333333329</v>
      </c>
      <c r="S65" s="90">
        <f t="shared" si="12"/>
        <v>121368</v>
      </c>
      <c r="T65" s="97">
        <v>121000</v>
      </c>
      <c r="U65" s="89">
        <f t="shared" si="13"/>
        <v>0</v>
      </c>
      <c r="V65" s="98">
        <f t="shared" si="4"/>
        <v>0</v>
      </c>
      <c r="W65" s="75">
        <f t="shared" si="2"/>
        <v>136539</v>
      </c>
      <c r="X65" s="99">
        <v>137000</v>
      </c>
      <c r="Y65" s="77">
        <f t="shared" si="10"/>
        <v>0</v>
      </c>
      <c r="Z65" s="77">
        <f t="shared" si="10"/>
        <v>0</v>
      </c>
      <c r="AA65" s="101">
        <v>100000</v>
      </c>
      <c r="AB65" s="102"/>
      <c r="AC65" s="103"/>
      <c r="AD65" s="104"/>
      <c r="AE65" s="83"/>
    </row>
    <row r="66" spans="1:31" ht="30" x14ac:dyDescent="0.25">
      <c r="A66" s="60">
        <v>63</v>
      </c>
      <c r="B66" s="85" t="s">
        <v>182</v>
      </c>
      <c r="C66" s="86" t="s">
        <v>183</v>
      </c>
      <c r="D66" s="87" t="s">
        <v>184</v>
      </c>
      <c r="E66" s="88" t="s">
        <v>46</v>
      </c>
      <c r="F66" s="89">
        <v>98000</v>
      </c>
      <c r="G66" s="90">
        <v>24500</v>
      </c>
      <c r="H66" s="89">
        <v>0</v>
      </c>
      <c r="I66" s="89">
        <v>0</v>
      </c>
      <c r="J66" s="89">
        <v>24500</v>
      </c>
      <c r="K66" s="91">
        <v>98</v>
      </c>
      <c r="L66" s="91">
        <v>83</v>
      </c>
      <c r="M66" s="92">
        <v>50</v>
      </c>
      <c r="N66" s="93">
        <v>100</v>
      </c>
      <c r="O66" s="94">
        <v>100</v>
      </c>
      <c r="P66" s="94">
        <v>100</v>
      </c>
      <c r="Q66" s="95"/>
      <c r="R66" s="96">
        <f t="shared" si="14"/>
        <v>88.5</v>
      </c>
      <c r="S66" s="90">
        <f t="shared" si="12"/>
        <v>19600</v>
      </c>
      <c r="T66" s="97">
        <v>20000</v>
      </c>
      <c r="U66" s="89">
        <f t="shared" si="13"/>
        <v>0</v>
      </c>
      <c r="V66" s="98">
        <f t="shared" si="4"/>
        <v>0</v>
      </c>
      <c r="W66" s="75">
        <f t="shared" si="2"/>
        <v>22050</v>
      </c>
      <c r="X66" s="99">
        <v>22000</v>
      </c>
      <c r="Y66" s="77">
        <f t="shared" si="10"/>
        <v>0</v>
      </c>
      <c r="Z66" s="77">
        <f t="shared" si="10"/>
        <v>0</v>
      </c>
      <c r="AA66" s="101">
        <v>24000</v>
      </c>
      <c r="AB66" s="102"/>
      <c r="AC66" s="103"/>
      <c r="AD66" s="104"/>
      <c r="AE66" s="83"/>
    </row>
    <row r="67" spans="1:31" x14ac:dyDescent="0.25">
      <c r="A67" s="84">
        <v>64</v>
      </c>
      <c r="B67" s="85" t="s">
        <v>74</v>
      </c>
      <c r="C67" s="86" t="s">
        <v>185</v>
      </c>
      <c r="D67" s="87" t="s">
        <v>186</v>
      </c>
      <c r="E67" s="88" t="s">
        <v>187</v>
      </c>
      <c r="F67" s="89">
        <v>329500</v>
      </c>
      <c r="G67" s="90">
        <v>50000</v>
      </c>
      <c r="H67" s="89">
        <v>90000</v>
      </c>
      <c r="I67" s="204">
        <v>0</v>
      </c>
      <c r="J67" s="89">
        <v>140000</v>
      </c>
      <c r="K67" s="205">
        <v>100</v>
      </c>
      <c r="L67" s="205">
        <v>71</v>
      </c>
      <c r="M67" s="206">
        <v>80</v>
      </c>
      <c r="N67" s="93">
        <v>95</v>
      </c>
      <c r="O67" s="207"/>
      <c r="P67" s="93">
        <v>90</v>
      </c>
      <c r="Q67" s="208"/>
      <c r="R67" s="96">
        <f>SUM(K67:Q67)/5</f>
        <v>87.2</v>
      </c>
      <c r="S67" s="90">
        <f t="shared" si="12"/>
        <v>40000</v>
      </c>
      <c r="T67" s="97">
        <v>40000</v>
      </c>
      <c r="U67" s="89">
        <f t="shared" si="13"/>
        <v>72000</v>
      </c>
      <c r="V67" s="98">
        <f t="shared" si="4"/>
        <v>0</v>
      </c>
      <c r="W67" s="75">
        <f t="shared" si="2"/>
        <v>45000</v>
      </c>
      <c r="X67" s="99">
        <v>45000</v>
      </c>
      <c r="Y67" s="77">
        <f t="shared" si="10"/>
        <v>81000</v>
      </c>
      <c r="Z67" s="77">
        <f t="shared" si="10"/>
        <v>0</v>
      </c>
      <c r="AA67" s="101">
        <v>45000</v>
      </c>
      <c r="AB67" s="102">
        <v>81000</v>
      </c>
      <c r="AC67" s="103"/>
      <c r="AD67" s="104"/>
      <c r="AE67" s="83"/>
    </row>
    <row r="68" spans="1:31" ht="45" x14ac:dyDescent="0.25">
      <c r="A68" s="60">
        <v>65</v>
      </c>
      <c r="B68" s="146" t="s">
        <v>188</v>
      </c>
      <c r="C68" s="86" t="s">
        <v>189</v>
      </c>
      <c r="D68" s="87" t="s">
        <v>190</v>
      </c>
      <c r="E68" s="148" t="s">
        <v>46</v>
      </c>
      <c r="F68" s="89">
        <v>156500</v>
      </c>
      <c r="G68" s="89">
        <v>90000</v>
      </c>
      <c r="H68" s="89">
        <v>0</v>
      </c>
      <c r="I68" s="89">
        <v>0</v>
      </c>
      <c r="J68" s="89">
        <v>90000</v>
      </c>
      <c r="K68" s="149">
        <v>82</v>
      </c>
      <c r="L68" s="149">
        <v>82</v>
      </c>
      <c r="M68" s="209">
        <v>80</v>
      </c>
      <c r="N68" s="210">
        <v>95</v>
      </c>
      <c r="O68" s="146">
        <v>90</v>
      </c>
      <c r="P68" s="146">
        <v>90</v>
      </c>
      <c r="Q68" s="95"/>
      <c r="R68" s="96">
        <f t="shared" ref="R68:R79" si="15">SUM(K68:Q68)/6</f>
        <v>86.5</v>
      </c>
      <c r="S68" s="90">
        <f t="shared" si="12"/>
        <v>72000</v>
      </c>
      <c r="T68" s="97">
        <v>72000</v>
      </c>
      <c r="U68" s="89">
        <f t="shared" si="13"/>
        <v>0</v>
      </c>
      <c r="V68" s="98">
        <f t="shared" si="4"/>
        <v>0</v>
      </c>
      <c r="W68" s="75">
        <f t="shared" ref="W68:W80" si="16">SUM(G68*0.9)</f>
        <v>81000</v>
      </c>
      <c r="X68" s="99">
        <v>81000</v>
      </c>
      <c r="Y68" s="77">
        <f t="shared" ref="Y68:Z80" si="17">SUM(H68*0.9)</f>
        <v>0</v>
      </c>
      <c r="Z68" s="77">
        <f t="shared" si="17"/>
        <v>0</v>
      </c>
      <c r="AA68" s="101">
        <v>81000</v>
      </c>
      <c r="AB68" s="102"/>
      <c r="AC68" s="103"/>
      <c r="AD68" s="104"/>
      <c r="AE68" s="83"/>
    </row>
    <row r="69" spans="1:31" ht="30" x14ac:dyDescent="0.25">
      <c r="A69" s="84">
        <v>66</v>
      </c>
      <c r="B69" s="85" t="s">
        <v>23</v>
      </c>
      <c r="C69" s="86" t="s">
        <v>191</v>
      </c>
      <c r="D69" s="87" t="s">
        <v>192</v>
      </c>
      <c r="E69" s="88" t="s">
        <v>30</v>
      </c>
      <c r="F69" s="89">
        <v>271923</v>
      </c>
      <c r="G69" s="90">
        <v>84000</v>
      </c>
      <c r="H69" s="89">
        <v>90000</v>
      </c>
      <c r="I69" s="89">
        <v>0</v>
      </c>
      <c r="J69" s="89">
        <v>174000</v>
      </c>
      <c r="K69" s="91">
        <v>94</v>
      </c>
      <c r="L69" s="91">
        <v>66</v>
      </c>
      <c r="M69" s="92">
        <v>90</v>
      </c>
      <c r="N69" s="93">
        <v>75</v>
      </c>
      <c r="O69" s="94">
        <v>90</v>
      </c>
      <c r="P69" s="94">
        <v>85</v>
      </c>
      <c r="Q69" s="95"/>
      <c r="R69" s="96">
        <f t="shared" si="15"/>
        <v>83.333333333333329</v>
      </c>
      <c r="S69" s="90">
        <f t="shared" si="12"/>
        <v>67200</v>
      </c>
      <c r="T69" s="97">
        <v>67000</v>
      </c>
      <c r="U69" s="89">
        <f t="shared" si="13"/>
        <v>72000</v>
      </c>
      <c r="V69" s="98">
        <f t="shared" si="4"/>
        <v>0</v>
      </c>
      <c r="W69" s="75">
        <f t="shared" si="16"/>
        <v>75600</v>
      </c>
      <c r="X69" s="99">
        <v>76000</v>
      </c>
      <c r="Y69" s="77">
        <f t="shared" si="17"/>
        <v>81000</v>
      </c>
      <c r="Z69" s="77">
        <f t="shared" si="17"/>
        <v>0</v>
      </c>
      <c r="AA69" s="101">
        <v>76000</v>
      </c>
      <c r="AB69" s="102">
        <v>81000</v>
      </c>
      <c r="AC69" s="103"/>
      <c r="AD69" s="104"/>
      <c r="AE69" s="83"/>
    </row>
    <row r="70" spans="1:31" ht="30" x14ac:dyDescent="0.25">
      <c r="A70" s="60">
        <v>67</v>
      </c>
      <c r="B70" s="85" t="s">
        <v>43</v>
      </c>
      <c r="C70" s="86" t="s">
        <v>193</v>
      </c>
      <c r="D70" s="87" t="s">
        <v>194</v>
      </c>
      <c r="E70" s="88" t="s">
        <v>39</v>
      </c>
      <c r="F70" s="89">
        <v>164250</v>
      </c>
      <c r="G70" s="90">
        <v>86000</v>
      </c>
      <c r="H70" s="89">
        <v>0</v>
      </c>
      <c r="I70" s="89">
        <v>0</v>
      </c>
      <c r="J70" s="89">
        <v>86000</v>
      </c>
      <c r="K70" s="91">
        <v>61</v>
      </c>
      <c r="L70" s="91">
        <v>81</v>
      </c>
      <c r="M70" s="92">
        <v>80</v>
      </c>
      <c r="N70" s="93">
        <v>90</v>
      </c>
      <c r="O70" s="94">
        <v>100</v>
      </c>
      <c r="P70" s="94">
        <v>85</v>
      </c>
      <c r="Q70" s="95"/>
      <c r="R70" s="96">
        <f t="shared" si="15"/>
        <v>82.833333333333329</v>
      </c>
      <c r="S70" s="90">
        <f t="shared" si="12"/>
        <v>68800</v>
      </c>
      <c r="T70" s="97">
        <v>69000</v>
      </c>
      <c r="U70" s="89">
        <f t="shared" si="13"/>
        <v>0</v>
      </c>
      <c r="V70" s="98">
        <f t="shared" si="13"/>
        <v>0</v>
      </c>
      <c r="W70" s="75">
        <f t="shared" si="16"/>
        <v>77400</v>
      </c>
      <c r="X70" s="99">
        <v>77000</v>
      </c>
      <c r="Y70" s="77">
        <f t="shared" si="17"/>
        <v>0</v>
      </c>
      <c r="Z70" s="77">
        <f t="shared" si="17"/>
        <v>0</v>
      </c>
      <c r="AA70" s="101">
        <v>77000</v>
      </c>
      <c r="AB70" s="102"/>
      <c r="AC70" s="103"/>
      <c r="AD70" s="104"/>
      <c r="AE70" s="83"/>
    </row>
    <row r="71" spans="1:31" x14ac:dyDescent="0.25">
      <c r="A71" s="84">
        <v>68</v>
      </c>
      <c r="B71" s="85" t="s">
        <v>102</v>
      </c>
      <c r="C71" s="86" t="s">
        <v>195</v>
      </c>
      <c r="D71" s="87" t="s">
        <v>196</v>
      </c>
      <c r="E71" s="88" t="s">
        <v>39</v>
      </c>
      <c r="F71" s="89">
        <v>120300</v>
      </c>
      <c r="G71" s="90">
        <v>49000</v>
      </c>
      <c r="H71" s="89">
        <v>0</v>
      </c>
      <c r="I71" s="89">
        <v>0</v>
      </c>
      <c r="J71" s="89">
        <v>49000</v>
      </c>
      <c r="K71" s="91">
        <v>66</v>
      </c>
      <c r="L71" s="91">
        <v>67</v>
      </c>
      <c r="M71" s="92">
        <v>60</v>
      </c>
      <c r="N71" s="93">
        <v>92</v>
      </c>
      <c r="O71" s="94">
        <v>100</v>
      </c>
      <c r="P71" s="94">
        <v>90</v>
      </c>
      <c r="Q71" s="95"/>
      <c r="R71" s="96">
        <f t="shared" si="15"/>
        <v>79.166666666666671</v>
      </c>
      <c r="S71" s="90">
        <f t="shared" si="12"/>
        <v>39200</v>
      </c>
      <c r="T71" s="97">
        <v>39000</v>
      </c>
      <c r="U71" s="89">
        <f t="shared" si="13"/>
        <v>0</v>
      </c>
      <c r="V71" s="98">
        <f t="shared" si="13"/>
        <v>0</v>
      </c>
      <c r="W71" s="75">
        <f t="shared" si="16"/>
        <v>44100</v>
      </c>
      <c r="X71" s="99">
        <v>44000</v>
      </c>
      <c r="Y71" s="77">
        <f t="shared" si="17"/>
        <v>0</v>
      </c>
      <c r="Z71" s="77">
        <f t="shared" si="17"/>
        <v>0</v>
      </c>
      <c r="AA71" s="101">
        <v>35000</v>
      </c>
      <c r="AB71" s="102"/>
      <c r="AC71" s="103"/>
      <c r="AD71" s="104"/>
      <c r="AE71" s="83"/>
    </row>
    <row r="72" spans="1:31" ht="30" x14ac:dyDescent="0.25">
      <c r="A72" s="60">
        <v>69</v>
      </c>
      <c r="B72" s="85" t="s">
        <v>88</v>
      </c>
      <c r="C72" s="86" t="s">
        <v>197</v>
      </c>
      <c r="D72" s="87" t="s">
        <v>198</v>
      </c>
      <c r="E72" s="88" t="s">
        <v>39</v>
      </c>
      <c r="F72" s="89">
        <v>162000</v>
      </c>
      <c r="G72" s="90">
        <v>86800</v>
      </c>
      <c r="H72" s="89">
        <v>0</v>
      </c>
      <c r="I72" s="89">
        <v>0</v>
      </c>
      <c r="J72" s="89">
        <v>86800</v>
      </c>
      <c r="K72" s="91">
        <v>73</v>
      </c>
      <c r="L72" s="91">
        <v>81</v>
      </c>
      <c r="M72" s="92">
        <v>50</v>
      </c>
      <c r="N72" s="93">
        <v>90</v>
      </c>
      <c r="O72" s="94">
        <v>90</v>
      </c>
      <c r="P72" s="94">
        <v>85</v>
      </c>
      <c r="Q72" s="95"/>
      <c r="R72" s="96">
        <f t="shared" si="15"/>
        <v>78.166666666666671</v>
      </c>
      <c r="S72" s="90">
        <f t="shared" si="12"/>
        <v>69440</v>
      </c>
      <c r="T72" s="97">
        <v>69000</v>
      </c>
      <c r="U72" s="89">
        <f t="shared" si="13"/>
        <v>0</v>
      </c>
      <c r="V72" s="98">
        <f t="shared" si="13"/>
        <v>0</v>
      </c>
      <c r="W72" s="75">
        <f t="shared" si="16"/>
        <v>78120</v>
      </c>
      <c r="X72" s="99">
        <v>78000</v>
      </c>
      <c r="Y72" s="77">
        <f t="shared" si="17"/>
        <v>0</v>
      </c>
      <c r="Z72" s="77">
        <f t="shared" si="17"/>
        <v>0</v>
      </c>
      <c r="AA72" s="101">
        <v>10000</v>
      </c>
      <c r="AB72" s="102"/>
      <c r="AC72" s="103"/>
      <c r="AD72" s="104"/>
      <c r="AE72" s="83"/>
    </row>
    <row r="73" spans="1:31" ht="45" x14ac:dyDescent="0.25">
      <c r="A73" s="84">
        <v>70</v>
      </c>
      <c r="B73" s="85" t="s">
        <v>188</v>
      </c>
      <c r="C73" s="86" t="s">
        <v>199</v>
      </c>
      <c r="D73" s="87" t="s">
        <v>200</v>
      </c>
      <c r="E73" s="88" t="s">
        <v>50</v>
      </c>
      <c r="F73" s="89">
        <v>133000</v>
      </c>
      <c r="G73" s="90">
        <v>80000</v>
      </c>
      <c r="H73" s="89">
        <v>0</v>
      </c>
      <c r="I73" s="89">
        <v>0</v>
      </c>
      <c r="J73" s="89">
        <v>80000</v>
      </c>
      <c r="K73" s="91">
        <v>55</v>
      </c>
      <c r="L73" s="91">
        <v>77</v>
      </c>
      <c r="M73" s="92">
        <v>70</v>
      </c>
      <c r="N73" s="93">
        <v>93</v>
      </c>
      <c r="O73" s="94">
        <v>80</v>
      </c>
      <c r="P73" s="94">
        <v>90</v>
      </c>
      <c r="Q73" s="95"/>
      <c r="R73" s="96">
        <f t="shared" si="15"/>
        <v>77.5</v>
      </c>
      <c r="S73" s="90">
        <f t="shared" si="12"/>
        <v>64000</v>
      </c>
      <c r="T73" s="97">
        <v>64000</v>
      </c>
      <c r="U73" s="89">
        <f t="shared" si="13"/>
        <v>0</v>
      </c>
      <c r="V73" s="98">
        <f t="shared" si="13"/>
        <v>0</v>
      </c>
      <c r="W73" s="75">
        <f t="shared" si="16"/>
        <v>72000</v>
      </c>
      <c r="X73" s="99">
        <v>72000</v>
      </c>
      <c r="Y73" s="77">
        <f t="shared" si="17"/>
        <v>0</v>
      </c>
      <c r="Z73" s="77">
        <f t="shared" si="17"/>
        <v>0</v>
      </c>
      <c r="AA73" s="101">
        <v>50000</v>
      </c>
      <c r="AB73" s="102"/>
      <c r="AC73" s="103"/>
      <c r="AD73" s="104"/>
      <c r="AE73" s="83"/>
    </row>
    <row r="74" spans="1:31" ht="30" x14ac:dyDescent="0.25">
      <c r="A74" s="60">
        <v>71</v>
      </c>
      <c r="B74" s="85" t="s">
        <v>53</v>
      </c>
      <c r="C74" s="86" t="s">
        <v>201</v>
      </c>
      <c r="D74" s="87" t="s">
        <v>202</v>
      </c>
      <c r="E74" s="88" t="s">
        <v>30</v>
      </c>
      <c r="F74" s="89">
        <v>227800</v>
      </c>
      <c r="G74" s="90">
        <v>80000</v>
      </c>
      <c r="H74" s="89">
        <v>0</v>
      </c>
      <c r="I74" s="89">
        <v>0</v>
      </c>
      <c r="J74" s="89">
        <v>80000</v>
      </c>
      <c r="K74" s="91">
        <v>80</v>
      </c>
      <c r="L74" s="91">
        <v>64</v>
      </c>
      <c r="M74" s="92">
        <v>80</v>
      </c>
      <c r="N74" s="93">
        <v>75</v>
      </c>
      <c r="O74" s="94">
        <v>80</v>
      </c>
      <c r="P74" s="94">
        <v>80</v>
      </c>
      <c r="Q74" s="95"/>
      <c r="R74" s="96">
        <f t="shared" si="15"/>
        <v>76.5</v>
      </c>
      <c r="S74" s="90">
        <f t="shared" si="12"/>
        <v>64000</v>
      </c>
      <c r="T74" s="97">
        <v>64000</v>
      </c>
      <c r="U74" s="89">
        <f t="shared" si="13"/>
        <v>0</v>
      </c>
      <c r="V74" s="98">
        <f t="shared" si="13"/>
        <v>0</v>
      </c>
      <c r="W74" s="75">
        <f t="shared" si="16"/>
        <v>72000</v>
      </c>
      <c r="X74" s="99">
        <v>72000</v>
      </c>
      <c r="Y74" s="77">
        <f t="shared" si="17"/>
        <v>0</v>
      </c>
      <c r="Z74" s="77">
        <f t="shared" si="17"/>
        <v>0</v>
      </c>
      <c r="AA74" s="101">
        <v>50000</v>
      </c>
      <c r="AB74" s="102"/>
      <c r="AC74" s="103"/>
      <c r="AD74" s="104"/>
      <c r="AE74" s="83"/>
    </row>
    <row r="75" spans="1:31" ht="30.75" thickBot="1" x14ac:dyDescent="0.3">
      <c r="A75" s="84">
        <v>72</v>
      </c>
      <c r="B75" s="177" t="s">
        <v>53</v>
      </c>
      <c r="C75" s="178" t="s">
        <v>203</v>
      </c>
      <c r="D75" s="179" t="s">
        <v>204</v>
      </c>
      <c r="E75" s="180" t="s">
        <v>46</v>
      </c>
      <c r="F75" s="181">
        <v>160960</v>
      </c>
      <c r="G75" s="182">
        <v>80000</v>
      </c>
      <c r="H75" s="181">
        <v>0</v>
      </c>
      <c r="I75" s="181">
        <v>0</v>
      </c>
      <c r="J75" s="181">
        <v>80000</v>
      </c>
      <c r="K75" s="183">
        <v>60</v>
      </c>
      <c r="L75" s="183">
        <v>64</v>
      </c>
      <c r="M75" s="184">
        <v>80</v>
      </c>
      <c r="N75" s="185">
        <v>75</v>
      </c>
      <c r="O75" s="186">
        <v>80</v>
      </c>
      <c r="P75" s="186">
        <v>90</v>
      </c>
      <c r="Q75" s="187"/>
      <c r="R75" s="188">
        <f t="shared" si="15"/>
        <v>74.833333333333329</v>
      </c>
      <c r="S75" s="182">
        <f t="shared" si="12"/>
        <v>64000</v>
      </c>
      <c r="T75" s="189">
        <v>64000</v>
      </c>
      <c r="U75" s="181">
        <f t="shared" si="13"/>
        <v>0</v>
      </c>
      <c r="V75" s="190">
        <f t="shared" si="13"/>
        <v>0</v>
      </c>
      <c r="W75" s="191">
        <f t="shared" si="16"/>
        <v>72000</v>
      </c>
      <c r="X75" s="192">
        <v>72000</v>
      </c>
      <c r="Y75" s="193">
        <f t="shared" si="17"/>
        <v>0</v>
      </c>
      <c r="Z75" s="193">
        <f t="shared" si="17"/>
        <v>0</v>
      </c>
      <c r="AA75" s="194">
        <v>40000</v>
      </c>
      <c r="AB75" s="195"/>
      <c r="AC75" s="196"/>
      <c r="AD75" s="211"/>
      <c r="AE75" s="83"/>
    </row>
    <row r="76" spans="1:31" x14ac:dyDescent="0.25">
      <c r="A76" s="60">
        <v>73</v>
      </c>
      <c r="B76" s="61" t="s">
        <v>74</v>
      </c>
      <c r="C76" s="62" t="s">
        <v>205</v>
      </c>
      <c r="D76" s="63" t="s">
        <v>206</v>
      </c>
      <c r="E76" s="64" t="s">
        <v>30</v>
      </c>
      <c r="F76" s="65">
        <v>456500</v>
      </c>
      <c r="G76" s="66">
        <v>160000</v>
      </c>
      <c r="H76" s="65">
        <v>0</v>
      </c>
      <c r="I76" s="65">
        <v>0</v>
      </c>
      <c r="J76" s="65">
        <v>160000</v>
      </c>
      <c r="K76" s="67">
        <v>88</v>
      </c>
      <c r="L76" s="67">
        <v>77</v>
      </c>
      <c r="M76" s="68">
        <v>90</v>
      </c>
      <c r="N76" s="69">
        <v>100</v>
      </c>
      <c r="O76" s="70">
        <v>100</v>
      </c>
      <c r="P76" s="70">
        <v>90</v>
      </c>
      <c r="Q76" s="71"/>
      <c r="R76" s="72">
        <f t="shared" si="15"/>
        <v>90.833333333333329</v>
      </c>
      <c r="S76" s="66">
        <f t="shared" si="12"/>
        <v>128000</v>
      </c>
      <c r="T76" s="73">
        <v>128000</v>
      </c>
      <c r="U76" s="65">
        <f t="shared" si="13"/>
        <v>0</v>
      </c>
      <c r="V76" s="74">
        <f t="shared" si="13"/>
        <v>0</v>
      </c>
      <c r="W76" s="75">
        <f t="shared" si="16"/>
        <v>144000</v>
      </c>
      <c r="X76" s="76">
        <v>144000</v>
      </c>
      <c r="Y76" s="77">
        <f t="shared" si="17"/>
        <v>0</v>
      </c>
      <c r="Z76" s="77">
        <f t="shared" si="17"/>
        <v>0</v>
      </c>
      <c r="AA76" s="198">
        <v>128000</v>
      </c>
      <c r="AB76" s="199"/>
      <c r="AC76" s="200"/>
      <c r="AD76" s="201"/>
      <c r="AE76" s="83"/>
    </row>
    <row r="77" spans="1:31" ht="30" x14ac:dyDescent="0.25">
      <c r="A77" s="84">
        <v>74</v>
      </c>
      <c r="B77" s="85" t="s">
        <v>74</v>
      </c>
      <c r="C77" s="86" t="s">
        <v>207</v>
      </c>
      <c r="D77" s="87" t="s">
        <v>208</v>
      </c>
      <c r="E77" s="88" t="s">
        <v>46</v>
      </c>
      <c r="F77" s="89">
        <v>425800</v>
      </c>
      <c r="G77" s="90">
        <v>60000</v>
      </c>
      <c r="H77" s="89">
        <v>80000</v>
      </c>
      <c r="I77" s="89">
        <v>0</v>
      </c>
      <c r="J77" s="89">
        <v>140000</v>
      </c>
      <c r="K77" s="91">
        <v>85</v>
      </c>
      <c r="L77" s="91">
        <v>71</v>
      </c>
      <c r="M77" s="212">
        <v>100</v>
      </c>
      <c r="N77" s="93">
        <v>90</v>
      </c>
      <c r="O77" s="94">
        <v>100</v>
      </c>
      <c r="P77" s="94">
        <v>90</v>
      </c>
      <c r="Q77" s="95"/>
      <c r="R77" s="96">
        <f t="shared" si="15"/>
        <v>89.333333333333329</v>
      </c>
      <c r="S77" s="90">
        <f t="shared" si="12"/>
        <v>48000</v>
      </c>
      <c r="T77" s="97">
        <v>48000</v>
      </c>
      <c r="U77" s="89">
        <f t="shared" si="13"/>
        <v>64000</v>
      </c>
      <c r="V77" s="98">
        <f t="shared" si="13"/>
        <v>0</v>
      </c>
      <c r="W77" s="75">
        <f t="shared" si="16"/>
        <v>54000</v>
      </c>
      <c r="X77" s="99">
        <v>54000</v>
      </c>
      <c r="Y77" s="77">
        <f t="shared" si="17"/>
        <v>72000</v>
      </c>
      <c r="Z77" s="77">
        <f t="shared" si="17"/>
        <v>0</v>
      </c>
      <c r="AA77" s="101">
        <v>54000</v>
      </c>
      <c r="AB77" s="102">
        <v>72000</v>
      </c>
      <c r="AC77" s="103"/>
      <c r="AD77" s="104"/>
      <c r="AE77" s="83"/>
    </row>
    <row r="78" spans="1:31" ht="30" x14ac:dyDescent="0.25">
      <c r="A78" s="60">
        <v>75</v>
      </c>
      <c r="B78" s="85" t="s">
        <v>60</v>
      </c>
      <c r="C78" s="86" t="s">
        <v>209</v>
      </c>
      <c r="D78" s="87" t="s">
        <v>210</v>
      </c>
      <c r="E78" s="88" t="s">
        <v>151</v>
      </c>
      <c r="F78" s="89">
        <v>428500</v>
      </c>
      <c r="G78" s="90">
        <v>200000</v>
      </c>
      <c r="H78" s="89">
        <v>0</v>
      </c>
      <c r="I78" s="89">
        <v>0</v>
      </c>
      <c r="J78" s="89">
        <v>200000</v>
      </c>
      <c r="K78" s="91">
        <v>80</v>
      </c>
      <c r="L78" s="91">
        <v>68</v>
      </c>
      <c r="M78" s="212">
        <v>80</v>
      </c>
      <c r="N78" s="93">
        <v>72</v>
      </c>
      <c r="O78" s="94">
        <v>90</v>
      </c>
      <c r="P78" s="94">
        <v>90</v>
      </c>
      <c r="Q78" s="95"/>
      <c r="R78" s="96">
        <f t="shared" si="15"/>
        <v>80</v>
      </c>
      <c r="S78" s="90">
        <f t="shared" si="12"/>
        <v>160000</v>
      </c>
      <c r="T78" s="97">
        <v>160000</v>
      </c>
      <c r="U78" s="89">
        <f t="shared" si="13"/>
        <v>0</v>
      </c>
      <c r="V78" s="98">
        <f t="shared" si="13"/>
        <v>0</v>
      </c>
      <c r="W78" s="75">
        <f t="shared" si="16"/>
        <v>180000</v>
      </c>
      <c r="X78" s="99">
        <v>180000</v>
      </c>
      <c r="Y78" s="77">
        <f t="shared" si="17"/>
        <v>0</v>
      </c>
      <c r="Z78" s="77">
        <f t="shared" si="17"/>
        <v>0</v>
      </c>
      <c r="AA78" s="101">
        <v>90000</v>
      </c>
      <c r="AB78" s="102"/>
      <c r="AC78" s="103"/>
      <c r="AD78" s="104"/>
      <c r="AE78" s="83"/>
    </row>
    <row r="79" spans="1:31" x14ac:dyDescent="0.25">
      <c r="A79" s="84">
        <v>76</v>
      </c>
      <c r="B79" s="85" t="s">
        <v>211</v>
      </c>
      <c r="C79" s="86" t="s">
        <v>212</v>
      </c>
      <c r="D79" s="87" t="s">
        <v>213</v>
      </c>
      <c r="E79" s="88" t="s">
        <v>39</v>
      </c>
      <c r="F79" s="89">
        <v>487600</v>
      </c>
      <c r="G79" s="90">
        <v>285000</v>
      </c>
      <c r="H79" s="89">
        <v>0</v>
      </c>
      <c r="I79" s="89">
        <v>0</v>
      </c>
      <c r="J79" s="89">
        <v>285000</v>
      </c>
      <c r="K79" s="91">
        <v>70</v>
      </c>
      <c r="L79" s="91">
        <v>79</v>
      </c>
      <c r="M79" s="212">
        <v>80</v>
      </c>
      <c r="N79" s="93">
        <v>65</v>
      </c>
      <c r="O79" s="94">
        <v>80</v>
      </c>
      <c r="P79" s="94">
        <v>70</v>
      </c>
      <c r="Q79" s="95"/>
      <c r="R79" s="96">
        <f t="shared" si="15"/>
        <v>74</v>
      </c>
      <c r="S79" s="90">
        <f t="shared" si="12"/>
        <v>228000</v>
      </c>
      <c r="T79" s="97">
        <v>228000</v>
      </c>
      <c r="U79" s="89">
        <f t="shared" si="13"/>
        <v>0</v>
      </c>
      <c r="V79" s="98">
        <f t="shared" si="13"/>
        <v>0</v>
      </c>
      <c r="W79" s="75">
        <f t="shared" si="16"/>
        <v>256500</v>
      </c>
      <c r="X79" s="99">
        <v>256000</v>
      </c>
      <c r="Y79" s="77">
        <f t="shared" si="17"/>
        <v>0</v>
      </c>
      <c r="Z79" s="77">
        <f t="shared" si="17"/>
        <v>0</v>
      </c>
      <c r="AA79" s="101">
        <v>90000</v>
      </c>
      <c r="AB79" s="102"/>
      <c r="AC79" s="103"/>
      <c r="AD79" s="104"/>
      <c r="AE79" s="83"/>
    </row>
    <row r="80" spans="1:31" ht="90.75" thickBot="1" x14ac:dyDescent="0.3">
      <c r="A80" s="60">
        <v>77</v>
      </c>
      <c r="B80" s="177" t="s">
        <v>53</v>
      </c>
      <c r="C80" s="178" t="s">
        <v>214</v>
      </c>
      <c r="D80" s="179" t="s">
        <v>215</v>
      </c>
      <c r="E80" s="180" t="s">
        <v>46</v>
      </c>
      <c r="F80" s="181">
        <v>2155300</v>
      </c>
      <c r="G80" s="182">
        <v>693000</v>
      </c>
      <c r="H80" s="181">
        <v>807000</v>
      </c>
      <c r="I80" s="181">
        <v>0</v>
      </c>
      <c r="J80" s="181">
        <v>1500000</v>
      </c>
      <c r="K80" s="183"/>
      <c r="L80" s="183">
        <v>61</v>
      </c>
      <c r="M80" s="213">
        <v>75</v>
      </c>
      <c r="N80" s="214"/>
      <c r="O80" s="186"/>
      <c r="P80" s="186">
        <v>85</v>
      </c>
      <c r="Q80" s="95"/>
      <c r="R80" s="96">
        <f>SUM(K80:Q80)/3</f>
        <v>73.666666666666671</v>
      </c>
      <c r="S80" s="182">
        <f t="shared" si="12"/>
        <v>554400</v>
      </c>
      <c r="T80" s="189">
        <v>554000</v>
      </c>
      <c r="U80" s="181">
        <v>645000</v>
      </c>
      <c r="V80" s="190">
        <f t="shared" ref="V80:V90" si="18">SUM(I80*0.8)</f>
        <v>0</v>
      </c>
      <c r="W80" s="191">
        <f t="shared" si="16"/>
        <v>623700</v>
      </c>
      <c r="X80" s="192">
        <v>624000</v>
      </c>
      <c r="Y80" s="193">
        <f t="shared" si="17"/>
        <v>726300</v>
      </c>
      <c r="Z80" s="193">
        <f t="shared" si="17"/>
        <v>0</v>
      </c>
      <c r="AA80" s="194">
        <v>0</v>
      </c>
      <c r="AB80" s="195">
        <v>0</v>
      </c>
      <c r="AC80" s="196"/>
      <c r="AD80" s="197" t="s">
        <v>216</v>
      </c>
      <c r="AE80" s="83"/>
    </row>
    <row r="81" spans="1:31" ht="15.75" thickBot="1" x14ac:dyDescent="0.3">
      <c r="A81" s="215"/>
      <c r="B81" s="216"/>
      <c r="C81" s="216"/>
      <c r="D81" s="216"/>
      <c r="E81" s="83"/>
      <c r="F81" s="217">
        <f>SUM(F4:F80)</f>
        <v>19940485</v>
      </c>
      <c r="G81" s="217">
        <f>SUM(G4:G80)</f>
        <v>7901414</v>
      </c>
      <c r="H81" s="83"/>
      <c r="I81" s="83"/>
      <c r="J81" s="217">
        <f>SUM(J4:J80)</f>
        <v>10246534</v>
      </c>
      <c r="K81" s="218"/>
      <c r="L81" s="218"/>
      <c r="M81" s="83"/>
      <c r="N81" s="219"/>
      <c r="O81" s="83"/>
      <c r="P81" s="219"/>
      <c r="Q81" s="83"/>
      <c r="R81" s="220"/>
      <c r="S81" s="221">
        <f>SUM(S4:S80)</f>
        <v>6193641.2000000002</v>
      </c>
      <c r="T81" s="221">
        <f>SUM(T4:T80)</f>
        <v>6286000</v>
      </c>
      <c r="U81" s="221" t="e">
        <f>SUM(U4:U80)</f>
        <v>#VALUE!</v>
      </c>
      <c r="V81" s="222"/>
      <c r="W81" s="221">
        <f t="shared" ref="W81:AB81" si="19">SUM(W4:W80)</f>
        <v>7111272.5999999996</v>
      </c>
      <c r="X81" s="221">
        <f t="shared" si="19"/>
        <v>7025000</v>
      </c>
      <c r="Y81" s="221" t="e">
        <f t="shared" si="19"/>
        <v>#VALUE!</v>
      </c>
      <c r="Z81" s="223">
        <f t="shared" si="19"/>
        <v>107100</v>
      </c>
      <c r="AA81" s="224">
        <f t="shared" si="19"/>
        <v>4387000</v>
      </c>
      <c r="AB81" s="224">
        <f t="shared" si="19"/>
        <v>949000</v>
      </c>
      <c r="AC81" s="224"/>
      <c r="AD81" s="225"/>
      <c r="AE81" s="83"/>
    </row>
    <row r="82" spans="1:31" x14ac:dyDescent="0.25">
      <c r="B82" s="227"/>
      <c r="F82" s="229"/>
      <c r="G82" s="229"/>
      <c r="J82" s="229"/>
      <c r="K82" s="230"/>
      <c r="L82" s="230"/>
      <c r="M82"/>
      <c r="N82" s="231"/>
      <c r="O82"/>
      <c r="P82" s="231"/>
      <c r="Q82"/>
      <c r="R82" s="232"/>
    </row>
    <row r="83" spans="1:31" ht="15.75" x14ac:dyDescent="0.25">
      <c r="A83" s="215"/>
      <c r="B83" s="236" t="s">
        <v>217</v>
      </c>
      <c r="C83" s="216"/>
      <c r="D83" s="216"/>
      <c r="E83" s="83"/>
      <c r="F83" s="83"/>
      <c r="G83" s="83"/>
      <c r="H83" s="83"/>
      <c r="K83" s="230"/>
      <c r="L83" s="230"/>
      <c r="M83"/>
      <c r="N83"/>
      <c r="O83"/>
      <c r="P83"/>
      <c r="Q83"/>
      <c r="R83" s="232"/>
      <c r="S83" s="237"/>
      <c r="T83" s="237"/>
      <c r="U83" s="238"/>
    </row>
    <row r="84" spans="1:31" x14ac:dyDescent="0.25">
      <c r="A84" s="215">
        <v>78</v>
      </c>
      <c r="B84" s="239" t="s">
        <v>218</v>
      </c>
      <c r="C84" s="240" t="s">
        <v>219</v>
      </c>
      <c r="D84" s="241" t="s">
        <v>220</v>
      </c>
      <c r="E84" s="242"/>
      <c r="F84" s="242"/>
      <c r="G84" s="242"/>
      <c r="H84" s="243"/>
      <c r="I84" s="237"/>
      <c r="J84" s="244"/>
      <c r="K84"/>
      <c r="L84"/>
      <c r="M84"/>
      <c r="N84"/>
      <c r="O84"/>
      <c r="P84"/>
      <c r="Q84"/>
      <c r="R84"/>
      <c r="U84"/>
      <c r="V84"/>
      <c r="Z84" s="234"/>
      <c r="AB84" s="235"/>
      <c r="AC84"/>
    </row>
    <row r="85" spans="1:31" ht="6" customHeight="1" x14ac:dyDescent="0.25">
      <c r="A85" s="215"/>
      <c r="B85" s="216"/>
      <c r="C85" s="216"/>
      <c r="D85" s="216"/>
      <c r="E85" s="83"/>
      <c r="F85" s="83"/>
      <c r="G85" s="83"/>
      <c r="H85" s="83"/>
    </row>
    <row r="86" spans="1:31" ht="8.25" customHeight="1" x14ac:dyDescent="0.25"/>
    <row r="87" spans="1:31" ht="18.75" customHeight="1" x14ac:dyDescent="0.25">
      <c r="A87" s="83"/>
      <c r="B87" s="247" t="s">
        <v>221</v>
      </c>
      <c r="C87" s="247"/>
      <c r="D87" s="247"/>
      <c r="E87" s="247"/>
      <c r="F87" s="247"/>
      <c r="G87" s="247"/>
      <c r="H87" s="247"/>
      <c r="I87" s="248"/>
      <c r="J87" s="249"/>
      <c r="K87" s="250"/>
      <c r="L87" s="251"/>
      <c r="M87" s="216"/>
      <c r="N87" s="83"/>
      <c r="O87" s="83"/>
      <c r="P87" s="83"/>
      <c r="Q87" s="83"/>
      <c r="R87" s="83"/>
      <c r="U87"/>
      <c r="V87"/>
      <c r="AA87"/>
      <c r="AB87"/>
      <c r="AC87"/>
    </row>
    <row r="88" spans="1:31" x14ac:dyDescent="0.25">
      <c r="A88" s="83"/>
      <c r="B88" s="252" t="s">
        <v>222</v>
      </c>
      <c r="C88" s="253"/>
      <c r="D88" s="253"/>
      <c r="E88" s="253"/>
      <c r="F88" s="253"/>
      <c r="G88" s="253"/>
      <c r="H88" s="253"/>
      <c r="I88" s="253"/>
      <c r="J88" s="253"/>
      <c r="K88" s="254"/>
      <c r="L88" s="255"/>
      <c r="M88" s="256"/>
      <c r="N88" s="257"/>
      <c r="O88"/>
      <c r="P88"/>
      <c r="Q88"/>
      <c r="R88" s="83"/>
      <c r="U88"/>
      <c r="V88"/>
      <c r="AA88"/>
      <c r="AB88"/>
      <c r="AC88"/>
    </row>
    <row r="89" spans="1:31" x14ac:dyDescent="0.25">
      <c r="A89" s="83"/>
      <c r="B89" s="258"/>
      <c r="C89" s="259"/>
      <c r="D89" s="260"/>
      <c r="E89" s="261"/>
      <c r="F89" s="261"/>
      <c r="G89" s="262"/>
      <c r="H89" s="263"/>
      <c r="I89" s="263"/>
      <c r="J89" s="264"/>
      <c r="K89" s="254"/>
      <c r="L89" s="255"/>
      <c r="M89" s="256"/>
      <c r="N89" s="257"/>
      <c r="O89"/>
      <c r="P89"/>
      <c r="Q89"/>
      <c r="R89" s="83"/>
      <c r="U89"/>
      <c r="V89"/>
      <c r="AA89"/>
      <c r="AB89"/>
      <c r="AC89"/>
    </row>
    <row r="90" spans="1:31" x14ac:dyDescent="0.25">
      <c r="A90" s="83"/>
      <c r="B90" s="265" t="s">
        <v>223</v>
      </c>
      <c r="C90" s="259"/>
      <c r="D90" s="260"/>
      <c r="E90" s="261"/>
      <c r="F90" s="261"/>
      <c r="G90" s="262"/>
      <c r="H90" s="263"/>
      <c r="I90" s="263"/>
      <c r="J90" s="264"/>
      <c r="K90" s="254"/>
      <c r="L90" s="255"/>
      <c r="M90" s="256"/>
      <c r="N90" s="257"/>
      <c r="O90"/>
      <c r="P90"/>
      <c r="Q90"/>
      <c r="R90" s="83"/>
      <c r="U90"/>
      <c r="V90"/>
      <c r="AA90"/>
      <c r="AB90"/>
      <c r="AC90"/>
    </row>
    <row r="91" spans="1:31" ht="15" customHeight="1" x14ac:dyDescent="0.25">
      <c r="A91" s="83"/>
      <c r="B91" s="266" t="s">
        <v>224</v>
      </c>
      <c r="C91" s="253"/>
      <c r="D91" s="253"/>
      <c r="E91" s="253"/>
      <c r="F91" s="253"/>
      <c r="G91" s="253"/>
      <c r="H91" s="253"/>
      <c r="I91" s="253"/>
      <c r="J91" s="253"/>
      <c r="K91" s="256"/>
      <c r="L91" s="257"/>
      <c r="M91"/>
      <c r="N91"/>
      <c r="O91"/>
      <c r="P91"/>
      <c r="Q91"/>
      <c r="R91" s="83"/>
      <c r="U91"/>
      <c r="V91"/>
      <c r="AA91"/>
      <c r="AB91"/>
      <c r="AC91"/>
    </row>
    <row r="92" spans="1:31" x14ac:dyDescent="0.25">
      <c r="A92" s="83"/>
      <c r="B92" s="265"/>
      <c r="C92" s="259"/>
      <c r="D92" s="260"/>
      <c r="E92" s="261"/>
      <c r="F92" s="261"/>
      <c r="G92" s="262"/>
      <c r="H92" s="263"/>
      <c r="I92" s="263"/>
      <c r="J92" s="264"/>
      <c r="K92" s="254"/>
      <c r="L92" s="255"/>
      <c r="M92" s="256"/>
      <c r="N92" s="257"/>
      <c r="O92"/>
      <c r="P92"/>
      <c r="Q92"/>
      <c r="R92" s="83"/>
      <c r="U92"/>
      <c r="V92"/>
      <c r="AA92"/>
      <c r="AB92"/>
      <c r="AC92"/>
    </row>
    <row r="93" spans="1:31" x14ac:dyDescent="0.25">
      <c r="A93" s="83"/>
      <c r="B93" s="265" t="s">
        <v>225</v>
      </c>
      <c r="C93" s="259"/>
      <c r="D93" s="260"/>
      <c r="E93" s="261"/>
      <c r="F93" s="261"/>
      <c r="G93" s="262"/>
      <c r="H93" s="263"/>
      <c r="I93" s="263"/>
      <c r="J93" s="264"/>
      <c r="K93" s="254"/>
      <c r="L93" s="255"/>
      <c r="M93" s="256"/>
      <c r="N93" s="257"/>
      <c r="O93"/>
      <c r="P93"/>
      <c r="Q93"/>
      <c r="R93" s="83"/>
      <c r="U93"/>
      <c r="V93"/>
      <c r="AA93"/>
      <c r="AB93"/>
      <c r="AC93"/>
    </row>
    <row r="94" spans="1:31" x14ac:dyDescent="0.25">
      <c r="A94" s="83"/>
      <c r="B94" s="267" t="s">
        <v>226</v>
      </c>
      <c r="C94" s="253"/>
      <c r="D94" s="253"/>
      <c r="E94" s="253"/>
      <c r="F94" s="253"/>
      <c r="G94" s="253"/>
      <c r="H94" s="253"/>
      <c r="I94" s="253"/>
      <c r="J94" s="253"/>
      <c r="K94" s="254"/>
      <c r="L94" s="255"/>
      <c r="M94" s="256"/>
      <c r="N94" s="257"/>
      <c r="O94"/>
      <c r="P94"/>
      <c r="Q94"/>
      <c r="R94" s="83"/>
      <c r="U94"/>
      <c r="V94"/>
      <c r="AA94"/>
      <c r="AB94"/>
      <c r="AC94"/>
    </row>
    <row r="95" spans="1:31" x14ac:dyDescent="0.25">
      <c r="A95" s="83"/>
      <c r="B95" s="265"/>
      <c r="C95" s="259"/>
      <c r="D95" s="260"/>
      <c r="E95" s="261"/>
      <c r="F95" s="261"/>
      <c r="G95" s="262"/>
      <c r="H95" s="263"/>
      <c r="I95" s="263"/>
      <c r="J95" s="264"/>
      <c r="K95" s="254"/>
      <c r="L95" s="255"/>
      <c r="M95" s="256"/>
      <c r="N95" s="257"/>
      <c r="O95"/>
      <c r="P95"/>
      <c r="Q95"/>
      <c r="R95" s="83"/>
      <c r="U95"/>
      <c r="V95"/>
      <c r="AA95"/>
      <c r="AB95"/>
      <c r="AC95"/>
    </row>
    <row r="96" spans="1:31" x14ac:dyDescent="0.25">
      <c r="A96" s="83"/>
      <c r="B96" s="265" t="s">
        <v>227</v>
      </c>
      <c r="C96" s="259"/>
      <c r="D96" s="260"/>
      <c r="E96" s="261"/>
      <c r="F96" s="261"/>
      <c r="G96" s="262"/>
      <c r="H96" s="263"/>
      <c r="I96" s="263"/>
      <c r="J96" s="264"/>
      <c r="K96" s="254"/>
      <c r="L96" s="255"/>
      <c r="M96" s="256"/>
      <c r="N96" s="257"/>
      <c r="O96"/>
      <c r="P96"/>
      <c r="Q96"/>
      <c r="R96" s="83"/>
      <c r="U96"/>
      <c r="V96"/>
      <c r="AA96"/>
      <c r="AB96"/>
      <c r="AC96"/>
    </row>
    <row r="97" spans="1:18" customFormat="1" ht="19.5" customHeight="1" x14ac:dyDescent="0.25">
      <c r="A97" s="83"/>
      <c r="B97" s="267" t="s">
        <v>228</v>
      </c>
      <c r="C97" s="253"/>
      <c r="D97" s="253"/>
      <c r="E97" s="253"/>
      <c r="F97" s="253"/>
      <c r="G97" s="253"/>
      <c r="H97" s="253"/>
      <c r="I97" s="253"/>
      <c r="J97" s="253"/>
      <c r="K97" s="254"/>
      <c r="L97" s="255"/>
      <c r="M97" s="256"/>
      <c r="N97" s="257"/>
      <c r="R97" s="83"/>
    </row>
    <row r="98" spans="1:18" ht="8.25" customHeight="1" x14ac:dyDescent="0.25">
      <c r="A98" s="215"/>
      <c r="B98" s="216"/>
      <c r="C98" s="216"/>
      <c r="D98" s="216"/>
      <c r="E98" s="83"/>
      <c r="F98" s="83"/>
      <c r="G98" s="83"/>
      <c r="H98" s="83"/>
      <c r="I98" s="83"/>
      <c r="J98" s="83"/>
      <c r="R98" s="268"/>
    </row>
  </sheetData>
  <mergeCells count="14">
    <mergeCell ref="D84:G84"/>
    <mergeCell ref="B87:H87"/>
    <mergeCell ref="B88:J88"/>
    <mergeCell ref="B91:J91"/>
    <mergeCell ref="B94:J94"/>
    <mergeCell ref="B97:J97"/>
    <mergeCell ref="B1:C1"/>
    <mergeCell ref="S1:AC1"/>
    <mergeCell ref="B2:F2"/>
    <mergeCell ref="G2:J2"/>
    <mergeCell ref="K2:R2"/>
    <mergeCell ref="S2:V2"/>
    <mergeCell ref="W2:Z2"/>
    <mergeCell ref="AA2:AC2"/>
  </mergeCells>
  <pageMargins left="0.7" right="0.7" top="0.78740157499999996" bottom="0.78740157499999996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PŘEKLADY 2020-2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Fišer Bohumil</dc:creator>
  <cp:lastModifiedBy>Fišer Bohumil</cp:lastModifiedBy>
  <dcterms:created xsi:type="dcterms:W3CDTF">2020-07-24T08:08:37Z</dcterms:created>
  <dcterms:modified xsi:type="dcterms:W3CDTF">2020-07-24T08:08:57Z</dcterms:modified>
</cp:coreProperties>
</file>